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240" yWindow="45" windowWidth="18960" windowHeight="6750" tabRatio="857" activeTab="0"/>
  </bookViews>
  <sheets>
    <sheet name="Skuwise Price Circular post GST" sheetId="6" r:id="rId1"/>
  </sheets>
  <externalReferences>
    <externalReference r:id="rId4"/>
    <externalReference r:id="rId5"/>
    <externalReference r:id="rId6"/>
  </externalReferences>
  <definedNames>
    <definedName name="_">#REF!</definedName>
    <definedName name="_DAT1">#REF!</definedName>
    <definedName name="_DAT30">#REF!</definedName>
    <definedName name="_DAT31">#REF!</definedName>
    <definedName name="_DAT34">#REF!</definedName>
    <definedName name="_DAT4">#REF!</definedName>
    <definedName name="_DAT5">#REF!</definedName>
    <definedName name="_ms2">#REF!</definedName>
    <definedName name="a">#REF!</definedName>
    <definedName name="asdd">#REF!</definedName>
    <definedName name="Date">'[1]Definition'!$B$2</definedName>
    <definedName name="decsales">#REF!</definedName>
    <definedName name="EC_IS">#REF!</definedName>
    <definedName name="EC_matcost">#REF!</definedName>
    <definedName name="ec_salesvar">#REF!</definedName>
    <definedName name="ecdiv">#REF!</definedName>
    <definedName name="ecsale">#REF!</definedName>
    <definedName name="growth">#REF!</definedName>
    <definedName name="Header">#REF!</definedName>
    <definedName name="m">#REF!</definedName>
    <definedName name="MS_IS">#REF!</definedName>
    <definedName name="MS_matcost">#REF!</definedName>
    <definedName name="MS_Salesvar">#REF!</definedName>
    <definedName name="ms1div">#REF!</definedName>
    <definedName name="ms1var">#REF!</definedName>
    <definedName name="ms2div">#REF!</definedName>
    <definedName name="MS2var">#REF!</definedName>
    <definedName name="msexp">#REF!</definedName>
    <definedName name="MSsale">#REF!</definedName>
    <definedName name="prod">#REF!</definedName>
    <definedName name="reco">#REF!</definedName>
    <definedName name="Reconciliation_of_Profits">#REF!</definedName>
    <definedName name="RL_IS">#REF!</definedName>
    <definedName name="RL_matcosts">#REF!</definedName>
    <definedName name="summ">#REF!</definedName>
    <definedName name="t">#REF!</definedName>
    <definedName name="TEST0">#REF!</definedName>
    <definedName name="TEST1">#REF!</definedName>
    <definedName name="TEST10">#REF!</definedName>
    <definedName name="TEST11">#REF!</definedName>
    <definedName name="TEST12">#REF!</definedName>
    <definedName name="TEST13">#REF!</definedName>
    <definedName name="TEST14">#REF!</definedName>
    <definedName name="TEST15">#REF!</definedName>
    <definedName name="TEST16">#REF!</definedName>
    <definedName name="TEST17">#REF!</definedName>
    <definedName name="TEST18">#REF!</definedName>
    <definedName name="TEST19">#REF!</definedName>
    <definedName name="TEST2">#REF!</definedName>
    <definedName name="TEST20">#REF!</definedName>
    <definedName name="TEST21">#REF!</definedName>
    <definedName name="TEST22">#REF!</definedName>
    <definedName name="TEST23">#REF!</definedName>
    <definedName name="TEST24">#REF!</definedName>
    <definedName name="TEST25">#REF!</definedName>
    <definedName name="TEST26">#REF!</definedName>
    <definedName name="TEST6">#REF!</definedName>
    <definedName name="TEST7">#REF!</definedName>
    <definedName name="TEST8">#REF!</definedName>
    <definedName name="TEST9">#REF!</definedName>
    <definedName name="TESTHKEY">#REF!</definedName>
    <definedName name="TESTKEYS">#REF!</definedName>
    <definedName name="TESTVKEY">#REF!</definedName>
  </definedNames>
  <calcPr calcId="171027" iterate="1" iterateCount="100" iterateDelta="0.001"/>
</workbook>
</file>

<file path=xl/sharedStrings.xml><?xml version="1.0" encoding="utf-8"?>
<sst xmlns="http://schemas.openxmlformats.org/spreadsheetml/2006/main" count="1850" uniqueCount="429">
  <si>
    <t>SAP Code</t>
  </si>
  <si>
    <t>Product Name</t>
  </si>
  <si>
    <t xml:space="preserve">Pack </t>
  </si>
  <si>
    <t>Type</t>
  </si>
  <si>
    <t>Tabs</t>
  </si>
  <si>
    <t>ml</t>
  </si>
  <si>
    <t>AIL</t>
  </si>
  <si>
    <t>INDERAL TABS 40MG 10S</t>
  </si>
  <si>
    <t>10s</t>
  </si>
  <si>
    <t>Strip</t>
  </si>
  <si>
    <t>Neurolife</t>
  </si>
  <si>
    <t>vial</t>
  </si>
  <si>
    <t>30ml</t>
  </si>
  <si>
    <t>Tube</t>
  </si>
  <si>
    <t>THYROCAB 10 MG 100'S</t>
  </si>
  <si>
    <t>100's</t>
  </si>
  <si>
    <t>Bottle</t>
  </si>
  <si>
    <t>Metabolics</t>
  </si>
  <si>
    <t>EPTOIN 100MG TAB (100'S)-SALES</t>
  </si>
  <si>
    <t>EPTOIN 50 TABLET 150 S -SALE</t>
  </si>
  <si>
    <t>150's</t>
  </si>
  <si>
    <t>BRUFEN 200 MG 15'S</t>
  </si>
  <si>
    <t>15's</t>
  </si>
  <si>
    <t>GenNext</t>
  </si>
  <si>
    <t>BRUFEN 400 MG 15'S</t>
  </si>
  <si>
    <t>Blister</t>
  </si>
  <si>
    <t>BRUFEN 600 MG 15'S</t>
  </si>
  <si>
    <t>DIGENE GEL MINT 170 ML</t>
  </si>
  <si>
    <t>170ml</t>
  </si>
  <si>
    <t>ConsumerCare</t>
  </si>
  <si>
    <t>DIGENE GEL ORANGE 170 ML</t>
  </si>
  <si>
    <t>DIGENE GEL MIXED FRUIT 170 ML</t>
  </si>
  <si>
    <t>GANATON 10'S</t>
  </si>
  <si>
    <t>10's</t>
  </si>
  <si>
    <t>Gastro</t>
  </si>
  <si>
    <t>DIGENE GEL STRAWBERRY 170 ML</t>
  </si>
  <si>
    <t>DIGENE GEL MINT 400 ML</t>
  </si>
  <si>
    <t>400ml</t>
  </si>
  <si>
    <t>DIGENE TAB MINT 12'S</t>
  </si>
  <si>
    <t>12's</t>
  </si>
  <si>
    <t>DIGENE TAB ORANGE 12'S</t>
  </si>
  <si>
    <t>DIGENE TAB MIXED FRUIT 12'S</t>
  </si>
  <si>
    <t>DIGENE TAB PUDINA JEERA 12'S</t>
  </si>
  <si>
    <t>DIGENE TAB ASSORTED 12'S</t>
  </si>
  <si>
    <t>CREMAFFIN MIXED FRUIT 400 ML</t>
  </si>
  <si>
    <t>DUVADILAN TABLETS 10MG 50'S</t>
  </si>
  <si>
    <t>50's</t>
  </si>
  <si>
    <t>COLOSPA TABLETS 135 MG 10'S</t>
  </si>
  <si>
    <t>WH&amp;GI</t>
  </si>
  <si>
    <t>CREON 10000 CAPSULES 10'S</t>
  </si>
  <si>
    <t>DUVADILAN RETARD CAPS 10'S</t>
  </si>
  <si>
    <t xml:space="preserve">Strip </t>
  </si>
  <si>
    <t>DUVADILAN INJECTION 6X2 ML</t>
  </si>
  <si>
    <t>6x2ml</t>
  </si>
  <si>
    <t>Amp</t>
  </si>
  <si>
    <t>ARACHITOL INJECTION 3L 6X1ML</t>
  </si>
  <si>
    <t>6x1ml</t>
  </si>
  <si>
    <t>ARACHITOL INJECTION 6L 6X1ML</t>
  </si>
  <si>
    <t>CLOME 25 MG 10'S - OMP</t>
  </si>
  <si>
    <t>CLOME 100 MG 10'S - OMP</t>
  </si>
  <si>
    <t>DUPHASTON TABLETS 10MG 10'S (F.C.)</t>
  </si>
  <si>
    <t>COLOSPA RETARD</t>
  </si>
  <si>
    <t>CREON 25000 CAPSULES 10'S</t>
  </si>
  <si>
    <t>CLOME 50 MG - 5'S</t>
  </si>
  <si>
    <t>5's</t>
  </si>
  <si>
    <t>SOLSPRE</t>
  </si>
  <si>
    <t>100ml / 100g</t>
  </si>
  <si>
    <t>Aerosol spray</t>
  </si>
  <si>
    <t>ELDICET TABLETS 6'S</t>
  </si>
  <si>
    <t>6's</t>
  </si>
  <si>
    <t>CREON 40000  CAPSULES 10'S</t>
  </si>
  <si>
    <t>PANKREOFLAT TABLETS 10'S</t>
  </si>
  <si>
    <t>DUPHALAC  200ML</t>
  </si>
  <si>
    <t>200ml</t>
  </si>
  <si>
    <t>DUPHALAC  450ML</t>
  </si>
  <si>
    <t>450ml</t>
  </si>
  <si>
    <t>DUPHALAC SYRUP 100 ML</t>
  </si>
  <si>
    <t>100ml</t>
  </si>
  <si>
    <t>OBIMET GX 1 TAB 15'S-SALES</t>
  </si>
  <si>
    <t>OBIMET GX 2 TAB 15'S-SALES</t>
  </si>
  <si>
    <t>OBIMET SR 500 TAB 15'S-SALES</t>
  </si>
  <si>
    <t>OBIMET SR 1000 TAB 15'S-SALES</t>
  </si>
  <si>
    <t>INDERAL 10 TAB(2X10'S NEW)-SALES</t>
  </si>
  <si>
    <t>LIBRAX TAB(15'S)-SALES</t>
  </si>
  <si>
    <t>15s</t>
  </si>
  <si>
    <t>CREMAFFIN MIXED FRUIT 200 ML</t>
  </si>
  <si>
    <t>CREMAFFIN PLAIN 200 ML</t>
  </si>
  <si>
    <t>DUPHALAC  ENEMA 300ML</t>
  </si>
  <si>
    <t>300ml</t>
  </si>
  <si>
    <t>GI Prospera</t>
  </si>
  <si>
    <t>CREMAFFIN PLUS 200 ML</t>
  </si>
  <si>
    <t>CREMAFFIN MIXED FRUIT 450 ML</t>
  </si>
  <si>
    <t>DIGENE GEL ORANGE 400ML</t>
  </si>
  <si>
    <t>DIGENE 200ML  MINT</t>
  </si>
  <si>
    <t>DIGENE 200ML OFFER PACK ORANGE</t>
  </si>
  <si>
    <t>DIGENE GEL MF 200ML PET</t>
  </si>
  <si>
    <t>DIGENE GEL STRAWBERRY 200ML PET</t>
  </si>
  <si>
    <t>UDILIV 300 IP (NEW FORMULA) 10'S</t>
  </si>
  <si>
    <t>UDILIV 150 IP (NEW FORMULA)</t>
  </si>
  <si>
    <t>UDILIV 600 IP (NEW FORMULA) 10'S</t>
  </si>
  <si>
    <t>Digene Gel Mint 170 ml Institutional</t>
  </si>
  <si>
    <t>DIGENE TAB COLA 12'S</t>
  </si>
  <si>
    <t>DIGENE GEL MINT 450 ML PET</t>
  </si>
  <si>
    <t>Pet Bottle</t>
  </si>
  <si>
    <t>DIGENE GEL ORANGE 450 ML PET</t>
  </si>
  <si>
    <t>THYROCAB 5 MG 100'S</t>
  </si>
  <si>
    <t>THYROCAB 20 MG 100'S</t>
  </si>
  <si>
    <t>DIGENE TAB MINT 15'S</t>
  </si>
  <si>
    <t>DIGENE TAB ORANGE 15'S</t>
  </si>
  <si>
    <t>DIGENE TAB MIXED FRUIT 15'S</t>
  </si>
  <si>
    <t>Tab</t>
  </si>
  <si>
    <t>DIGENE ASSORTED 15 S DANGLER</t>
  </si>
  <si>
    <t>DUPHALAC Oral Solution 150 ML</t>
  </si>
  <si>
    <t>150ml</t>
  </si>
  <si>
    <t>DUPHALAC Oral Solution 250 ML</t>
  </si>
  <si>
    <t>250ml</t>
  </si>
  <si>
    <t>INDERAL 10 TAB 15s</t>
  </si>
  <si>
    <t>INDERAL TABS 40MG 15S</t>
  </si>
  <si>
    <t>UDILIV 600 MG 10T SALE PACK TP</t>
  </si>
  <si>
    <t>BRUGEL ACTIFAST GEL 30GM</t>
  </si>
  <si>
    <t>30gms</t>
  </si>
  <si>
    <t>BRUFEN JR SYRUP 60 ML</t>
  </si>
  <si>
    <t>60ml</t>
  </si>
  <si>
    <t>BRUFEN MR 10'S</t>
  </si>
  <si>
    <t>BRUSPAZ 4 MG 10'S</t>
  </si>
  <si>
    <t>BRUSPAZ 8 MG 10'S</t>
  </si>
  <si>
    <t>THYRONORM 88 MCG 100'S</t>
  </si>
  <si>
    <t>THYRONORM 100 100'S</t>
  </si>
  <si>
    <t>THYRONORM 50 100'S</t>
  </si>
  <si>
    <t>THYRONORM 25 100'S</t>
  </si>
  <si>
    <t>THYRONORM 125 MCG 100'S</t>
  </si>
  <si>
    <t>THYRONORM 75 MCG 100'S</t>
  </si>
  <si>
    <t>THYRONORM 150 MCG 100'S</t>
  </si>
  <si>
    <t>THYRONORM 62.5 MCG 50'S</t>
  </si>
  <si>
    <t>THYRONORM 112 MCG 50'S</t>
  </si>
  <si>
    <t>THYRONORM 137 MCG 50'S</t>
  </si>
  <si>
    <t>THYROCAL D3 30'S</t>
  </si>
  <si>
    <t>30's</t>
  </si>
  <si>
    <t>THYRONORM 12.5MCG 50'S</t>
  </si>
  <si>
    <t>EPTOIN 100 MG 100'S</t>
  </si>
  <si>
    <t>EPTOIN 50 MG 150'S</t>
  </si>
  <si>
    <t>EPTOIN 300 ER 30'S</t>
  </si>
  <si>
    <t>EPTOIN SUPSPENSION 200 ML</t>
  </si>
  <si>
    <t>EPTOIN INJECTION 2 ML</t>
  </si>
  <si>
    <t>2ml</t>
  </si>
  <si>
    <t>Ampoule</t>
  </si>
  <si>
    <t>PROTHIADEN 25 MG 10'S</t>
  </si>
  <si>
    <t>PROTHIADEN 75 MG 10'S</t>
  </si>
  <si>
    <t>PROTHIADEN 50 MG 10'S</t>
  </si>
  <si>
    <t>PROTHIADEN 50 MG 30'S</t>
  </si>
  <si>
    <t>PROTHIADEN 75 MG 30'S</t>
  </si>
  <si>
    <t>TRIOBIMET 1 10'S  - Ban Product by NPPA</t>
  </si>
  <si>
    <t>TRIOBIMET 2 10'S - Ban Product by NPPA</t>
  </si>
  <si>
    <t>OBIMET TAB 15'S</t>
  </si>
  <si>
    <t>1s</t>
  </si>
  <si>
    <t xml:space="preserve">Vial </t>
  </si>
  <si>
    <t>Vial</t>
  </si>
  <si>
    <t>ZOLFRESH 10MG 10'S</t>
  </si>
  <si>
    <t>ZOLFRESH 5MG 10'S</t>
  </si>
  <si>
    <t>CREMALAX TAB 10'S</t>
  </si>
  <si>
    <t>ULCIKIT 6'S</t>
  </si>
  <si>
    <t>GANATON OD 10'S</t>
  </si>
  <si>
    <t>GANATON TOTAL 10'S</t>
  </si>
  <si>
    <t xml:space="preserve">Strips </t>
  </si>
  <si>
    <t>DIGENE TOTAL 10'S</t>
  </si>
  <si>
    <t>DIGECAINE 170 ML</t>
  </si>
  <si>
    <t>HEPTRAL 10'S</t>
  </si>
  <si>
    <t>CREMAGEL 30GM</t>
  </si>
  <si>
    <t>CREMA HEP 200ML</t>
  </si>
  <si>
    <t>CREMADIET 140 GM</t>
  </si>
  <si>
    <t>140 gm</t>
  </si>
  <si>
    <t>Cont.</t>
  </si>
  <si>
    <t>CREMADIET DUO 90GM JAR</t>
  </si>
  <si>
    <t>90 gm</t>
  </si>
  <si>
    <t>SURBEX GOLD 10'S</t>
  </si>
  <si>
    <t>KINETONE ADVANCE 200 ML</t>
  </si>
  <si>
    <t>200 ml</t>
  </si>
  <si>
    <t>THYROWEL CAPSULES 10'S</t>
  </si>
  <si>
    <t>SURBEX OSTEO 10'S</t>
  </si>
  <si>
    <t>PROTUSSA 60 ML</t>
  </si>
  <si>
    <t>HYTRIN 1 MG 10'S</t>
  </si>
  <si>
    <t>HYTRIN 2 MG 10'S</t>
  </si>
  <si>
    <t>HYTRIN 5 MG 10'S</t>
  </si>
  <si>
    <t>1ml</t>
  </si>
  <si>
    <t>120's</t>
  </si>
  <si>
    <t>SACCHARIN TABLETS 500'S</t>
  </si>
  <si>
    <t>500's</t>
  </si>
  <si>
    <t>Inj</t>
  </si>
  <si>
    <t>10 ml</t>
  </si>
  <si>
    <t>15ml</t>
  </si>
  <si>
    <t>THIOSPAS 4 MG CAPSULES</t>
  </si>
  <si>
    <t>strip</t>
  </si>
  <si>
    <t>THIOSPAS 8 MG CAPSULES</t>
  </si>
  <si>
    <t>THIOSPAS A 4 TABLETS 10 TABS</t>
  </si>
  <si>
    <t>THIOSPAS A 8 TABLETS 10 TABS</t>
  </si>
  <si>
    <t>ROCKBON TABLETS</t>
  </si>
  <si>
    <t>Megamox -250 DT - 10's</t>
  </si>
  <si>
    <t>Megamox -500 DT- 10's</t>
  </si>
  <si>
    <t>Megamox CV Dry Syrup 30ml</t>
  </si>
  <si>
    <t>Megamox CV KID Tablets 10's</t>
  </si>
  <si>
    <t>Megamox CV Tablets 375mg 10s</t>
  </si>
  <si>
    <t>Megamox CV Tablets 625mg 10's</t>
  </si>
  <si>
    <t>EBASIL 10 MG - 10'S</t>
  </si>
  <si>
    <t>EBASIL 20 MG - 10'S</t>
  </si>
  <si>
    <t>ROWASA</t>
  </si>
  <si>
    <t>Sachet</t>
  </si>
  <si>
    <t>ARACHITOL O</t>
  </si>
  <si>
    <t>SOLFE TABLETS - 10'S</t>
  </si>
  <si>
    <t>ACUVERT  TABLETS 9'S</t>
  </si>
  <si>
    <t>9's</t>
  </si>
  <si>
    <t>ROWASA 1 GM</t>
  </si>
  <si>
    <t>VERTIN OD 48 SALE (7'S)</t>
  </si>
  <si>
    <t>7's</t>
  </si>
  <si>
    <t>OBIMET GX 1 FORTE 10'S</t>
  </si>
  <si>
    <t>OBIMET GX 2 FORTE 10'S</t>
  </si>
  <si>
    <t>PROTHIADEN M 10'S</t>
  </si>
  <si>
    <t>ZILSA 5 GM</t>
  </si>
  <si>
    <t>5gm</t>
  </si>
  <si>
    <t>ADIZA 10 GM 10'S</t>
  </si>
  <si>
    <t>ROCKBON D 400 IU TAB 10S</t>
  </si>
  <si>
    <t>Megamox CV Duo Tab 6's</t>
  </si>
  <si>
    <t>6s</t>
  </si>
  <si>
    <t>sachet</t>
  </si>
  <si>
    <t>Megamox CV DUO dry Syrup</t>
  </si>
  <si>
    <t>SURBEX STAR 10'S</t>
  </si>
  <si>
    <t>CREMADIET 300GM</t>
  </si>
  <si>
    <t>300 gm</t>
  </si>
  <si>
    <t>CREMADIET 10GM SACHET</t>
  </si>
  <si>
    <t>10 gm</t>
  </si>
  <si>
    <t>BRUFIT OD (10'S)</t>
  </si>
  <si>
    <t>VERTIN OD 24 SALE (7'S)</t>
  </si>
  <si>
    <t>VERTIN OD 32 SALE (7'S)</t>
  </si>
  <si>
    <t>ARACHITOL CHEWABLE TABLETS 60000 IU 4S</t>
  </si>
  <si>
    <t>4s</t>
  </si>
  <si>
    <t>ENLIVA (10'S)</t>
  </si>
  <si>
    <t>PROTHIADEN M 50 SALES 10'S</t>
  </si>
  <si>
    <t>DUFAXIMIN (RIFAXIMIN 550MG) 10'S TABLET</t>
  </si>
  <si>
    <t>THYRONORM 12.5MCG 100'S</t>
  </si>
  <si>
    <t>OBIMET V 0.2 (10'S)</t>
  </si>
  <si>
    <t>OBIMET V 0.3 (10'S)</t>
  </si>
  <si>
    <t>FEMOSTON 1/5  (28'S) SALE PACK</t>
  </si>
  <si>
    <t>28s</t>
  </si>
  <si>
    <t>tabs</t>
  </si>
  <si>
    <t>FEMOSTON 1/10 (28'S) SALE PACK</t>
  </si>
  <si>
    <t>DUFAXIMIN (RIFAXIMIN 400MG) 10'S TABLET</t>
  </si>
  <si>
    <t>INFLUVAC 2014</t>
  </si>
  <si>
    <t>Vaccine</t>
  </si>
  <si>
    <t>DIGENE FIZZ LEMON SACHET 1'S (SALE)</t>
  </si>
  <si>
    <t>DIGENE FIZZ PUDINA SACHET 1'S (SALE)</t>
  </si>
  <si>
    <t>DIGENE FIZZ ORANGE SACHET 1'S (SALE)</t>
  </si>
  <si>
    <t>ABOCAL 500 TABLETS 10 X 15'S (SALE)</t>
  </si>
  <si>
    <t>INFLUVAC 2014/2015</t>
  </si>
  <si>
    <t>DUPHALAC FIBER 100ML</t>
  </si>
  <si>
    <t>DUPHALAC FIBER 200ML</t>
  </si>
  <si>
    <t>TITAFERON 120MCG 1'S</t>
  </si>
  <si>
    <t>TITAFERON 100MCG 1'S</t>
  </si>
  <si>
    <t>TITAFERON 80MCG 1'S</t>
  </si>
  <si>
    <t>TITAFERON 50MCG 1'S</t>
  </si>
  <si>
    <t>ARACHITOL NANO 5ML 60K IU LIQUID 4'S</t>
  </si>
  <si>
    <t>4*5ml</t>
  </si>
  <si>
    <t>EPTOIN 10ML INJ</t>
  </si>
  <si>
    <t>10ml</t>
  </si>
  <si>
    <t>ZOLFRESH CR 12.5MG 10'S</t>
  </si>
  <si>
    <t>ZOLFRESH CR 6.25MG 10'S</t>
  </si>
  <si>
    <t>BENEGUT 12'S SALES</t>
  </si>
  <si>
    <t>2X6X 5ml</t>
  </si>
  <si>
    <t>bottle</t>
  </si>
  <si>
    <t>ZOXAFLAM 10'S</t>
  </si>
  <si>
    <t>LACOXA 50MG 10'S</t>
  </si>
  <si>
    <t>LACOXA 100MG 10'S</t>
  </si>
  <si>
    <t>LACOXA 200MG 10'S</t>
  </si>
  <si>
    <t>SOLFE AZ 10'S SALES</t>
  </si>
  <si>
    <t>INFLUVAC SOUTHERN HEMISPHARE (SH) 2015</t>
  </si>
  <si>
    <t>DIGENE FIZZ LEMON SACHET 6'S (SALE)</t>
  </si>
  <si>
    <t>5gm X 6</t>
  </si>
  <si>
    <t>DIGENE FIZZ ORANGE SACHET 6'S (SALE)</t>
  </si>
  <si>
    <t>DIGENE FIZZ COLA 5GM SACHET 1'S</t>
  </si>
  <si>
    <t>ENTEROSHIELD 0.50 PFS</t>
  </si>
  <si>
    <t>JE-SHIELD 0.5ML VIAL</t>
  </si>
  <si>
    <t>PENTASHIELD 0.50ML PFS</t>
  </si>
  <si>
    <t>ROTASURE VACCINE</t>
  </si>
  <si>
    <t>ENTAMIZOLE-O 10S SALE</t>
  </si>
  <si>
    <t>VIROCLEAR 400 (1X28S)</t>
  </si>
  <si>
    <t>ICTASURE SR 200 MG 10S TAB</t>
  </si>
  <si>
    <t>ICTASURE SR 100 MG 10S  TAB</t>
  </si>
  <si>
    <t>ICTASURE SR 50 MG 10 S TAB</t>
  </si>
  <si>
    <t>ICTASURE DT 100 MG 10S  TAB</t>
  </si>
  <si>
    <t>ICTASURE DT 50 MG 10 S TAB</t>
  </si>
  <si>
    <t>ICTASURE DT 25 MG 10 S TAB</t>
  </si>
  <si>
    <t>INFLUVAC NH 2015/2016</t>
  </si>
  <si>
    <t>INDERAL LA 20MG 10'S</t>
  </si>
  <si>
    <t>INDERAL LA 40MG 10'S</t>
  </si>
  <si>
    <t>ARACHITOL NANO SUGAR FREE 5ML 60K IU LIQ</t>
  </si>
  <si>
    <t>LACOXA INJECTION10MG/ML,20ML VIAL SALE</t>
  </si>
  <si>
    <t>LEDVICLEAR  1X28 TABS</t>
  </si>
  <si>
    <t>DIGENE FIZZ LEMON SACHET 40'S OFFER PACK</t>
  </si>
  <si>
    <t>DERMABOND MINI 1 VIAL OF 0.36ML</t>
  </si>
  <si>
    <t>1 vial of 0.36ml</t>
  </si>
  <si>
    <t>ESTRABET 1MG TABLET 28S USP</t>
  </si>
  <si>
    <t>ESTRABET 2MG TABLET 28S USP</t>
  </si>
  <si>
    <t>GUT-RENEW CAP 10S</t>
  </si>
  <si>
    <t>INFLUVAC SH 2016</t>
  </si>
  <si>
    <t>Influvac SH Junior 2016-2017</t>
  </si>
  <si>
    <t>TENFOCLEAR 300MG TABLET 30S</t>
  </si>
  <si>
    <t>30s</t>
  </si>
  <si>
    <t>VERTIN TABLETS 8 MG 10'S</t>
  </si>
  <si>
    <t>VERTIN TABLETS 24MG 10'S--NEW</t>
  </si>
  <si>
    <t>VERTIN TABLETS 16MG 10'S--NEW</t>
  </si>
  <si>
    <t>DALSICLEAR 60MG TABLET 28S</t>
  </si>
  <si>
    <t>INFLUVAC NH 2015  SPAIN 1S</t>
  </si>
  <si>
    <t>ARACHITOL NANO DROPS 15ML</t>
  </si>
  <si>
    <t>DIGENE FIZZ REGULAR SACHET 1'S (SALE)</t>
  </si>
  <si>
    <t>ZOLFRESH 5MG 15'S</t>
  </si>
  <si>
    <t>ZOLFRESH 10MG 15'S</t>
  </si>
  <si>
    <t>Colospa X  Tabs 15s</t>
  </si>
  <si>
    <t>CITROSODA</t>
  </si>
  <si>
    <t>RASHFREE CREAM</t>
  </si>
  <si>
    <t>20g</t>
  </si>
  <si>
    <t>tube</t>
  </si>
  <si>
    <t>INDERAL LA 20MG 15'S</t>
  </si>
  <si>
    <t>THYROCAB 5MG 100'S</t>
  </si>
  <si>
    <t>TAB</t>
  </si>
  <si>
    <t>Influvac NH 2016-2017</t>
  </si>
  <si>
    <t>Influvac NH Junior 2016-2017</t>
  </si>
  <si>
    <t>INFLUVAC JUNIOR 2016 NH</t>
  </si>
  <si>
    <t>THYRONORM 62.5 MCG 100'S</t>
  </si>
  <si>
    <t>THYRONORM 137 MCG 100'S</t>
  </si>
  <si>
    <t>ActnewTM
Acotiamide Tablets  100mg</t>
  </si>
  <si>
    <t>SnapitTM
Sumatriptan &amp; Naproxen Tablets</t>
  </si>
  <si>
    <t>2s</t>
  </si>
  <si>
    <t>Digene Fiz 3in1 Lemon Organge Cola 60x5g</t>
  </si>
  <si>
    <t>5gm X 60</t>
  </si>
  <si>
    <t>Pro-9   Hydorxyprogesterone Injection I.P.    500mg/2ml</t>
  </si>
  <si>
    <t>DIGENE FIZZ KACCHA AAM 5gm SACHET</t>
  </si>
  <si>
    <t>Digene Fizz Kaccha Aam 5gm sachet</t>
  </si>
  <si>
    <t>THYRONORM 112 MCG 100'S</t>
  </si>
  <si>
    <t>THYRONORM 112MCG 100S PP bottle</t>
  </si>
  <si>
    <t>Eptoin 50 Tab. 150s</t>
  </si>
  <si>
    <t>Influvac SH 2017</t>
  </si>
  <si>
    <t>Influvac SH Junior 2017</t>
  </si>
  <si>
    <t>DIGENE FIZZ LEMON OFFER PACK 6S</t>
  </si>
  <si>
    <t>RASHFREE NATURAL                   Diaper Rash Cream</t>
  </si>
  <si>
    <t>50g</t>
  </si>
  <si>
    <t>EPTOIN 100MG TAB 120'S</t>
  </si>
  <si>
    <t>120s</t>
  </si>
  <si>
    <t>VERTIN TABLETS 24MG 15'S</t>
  </si>
  <si>
    <t>PROTHIADEN M 15s</t>
  </si>
  <si>
    <t>PROTHIADEN 50 MG 15'S</t>
  </si>
  <si>
    <t>PROTHIADEN 75 MG 15'S</t>
  </si>
  <si>
    <t>PROTHIADEN 25 MG 15'S</t>
  </si>
  <si>
    <t>PROTHIADEN M 50 SALES 15'S</t>
  </si>
  <si>
    <t>DIGENE FIZZ PAAN Flavour 5gm SACHET</t>
  </si>
  <si>
    <t>Digene Pudina Pearls</t>
  </si>
  <si>
    <t>VERTIN TABLETS 16 MG 10'S</t>
  </si>
  <si>
    <t>Vertin Tablets 8mg 10's--NEW</t>
  </si>
  <si>
    <t>DIGENE ORANGE TABLET 15T PACK</t>
  </si>
  <si>
    <t>UDILIV 150 MG 10T SALE PACK</t>
  </si>
  <si>
    <t xml:space="preserve">Cremalax  Liquid      
</t>
  </si>
  <si>
    <t>Levemir Flexpen</t>
  </si>
  <si>
    <t>NOVO EIGHT 1500 IU</t>
  </si>
  <si>
    <t>NOVO EIGHT 250 IU</t>
  </si>
  <si>
    <t>NOVO EIGHT 500 IU</t>
  </si>
  <si>
    <t>NOVO EIGHT 1000 IU</t>
  </si>
  <si>
    <t>Human Insulatard 40 iu Vials</t>
  </si>
  <si>
    <t>Insulin</t>
  </si>
  <si>
    <t>Human Mixtard 40 iu Vials</t>
  </si>
  <si>
    <t>Human Actrapid 40 iu Vials</t>
  </si>
  <si>
    <t>Human Mixtard 50  40 iu Vials</t>
  </si>
  <si>
    <t>Human Mixtard 100  iu Vials</t>
  </si>
  <si>
    <t>Actrapid HM Penfil 5x3ml</t>
  </si>
  <si>
    <t>5x3 ml</t>
  </si>
  <si>
    <t>Mixtard HM 30 Penfill 5's x 3ml</t>
  </si>
  <si>
    <t>Mixtard HM 50 Penfill 5's x 3ml</t>
  </si>
  <si>
    <t>Insulatard HM Penfimm 5x3ml</t>
  </si>
  <si>
    <t>Novomix 30 Flexpen</t>
  </si>
  <si>
    <t>NovoRapid Vial</t>
  </si>
  <si>
    <t>Novo Rapid Flexpen</t>
  </si>
  <si>
    <t>NovoRapid Penfill</t>
  </si>
  <si>
    <t>NovoMix Penfill</t>
  </si>
  <si>
    <t>Glucagen Hypokit</t>
  </si>
  <si>
    <t>Victoza</t>
  </si>
  <si>
    <t>1x3 ml</t>
  </si>
  <si>
    <t>Prefilled Pen</t>
  </si>
  <si>
    <t>Actrapid FlexPen</t>
  </si>
  <si>
    <t>Insultard FlexPen</t>
  </si>
  <si>
    <t>Mixtard 30 FlexPen</t>
  </si>
  <si>
    <t>Novomix 50 FlexPen</t>
  </si>
  <si>
    <t>Ryzodeg Flex Touch</t>
  </si>
  <si>
    <t>Tresiba Flextouch</t>
  </si>
  <si>
    <t>Novopen 4</t>
  </si>
  <si>
    <t>Novofine Needles 100's</t>
  </si>
  <si>
    <t>Novomix 50 Penfill  5X 3ml</t>
  </si>
  <si>
    <t>Xultophy FlexTouch 1 x 3ML</t>
  </si>
  <si>
    <t>NovoSeven 1 Mg</t>
  </si>
  <si>
    <t>NovoSeven 2 Mg</t>
  </si>
  <si>
    <t>Ryzodeg Penfill</t>
  </si>
  <si>
    <t>Novonorm Tabs .5mg 30</t>
  </si>
  <si>
    <t>2 X 15s</t>
  </si>
  <si>
    <t>Novonorm Tabs 1mg 30</t>
  </si>
  <si>
    <t>Novonorm Tabs 2mg 30</t>
  </si>
  <si>
    <t>50000IU</t>
  </si>
  <si>
    <t>100000IU</t>
  </si>
  <si>
    <t>THYRONORM 100 120'S</t>
  </si>
  <si>
    <t>THYRONORM 75 MCG 120'S</t>
  </si>
  <si>
    <t>VELPACLEAR (1X28S)</t>
  </si>
  <si>
    <t>3004 90 82</t>
  </si>
  <si>
    <t>3004 90 99</t>
  </si>
  <si>
    <t>3002 20 11</t>
  </si>
  <si>
    <t>HSN Code</t>
  </si>
  <si>
    <t>Division</t>
  </si>
  <si>
    <t>HQPRO VANILLA POWDER 200 GM (BIJ) - EPD</t>
  </si>
  <si>
    <t>200gms</t>
  </si>
  <si>
    <t>Tin</t>
  </si>
  <si>
    <t>PRECREA 60S</t>
  </si>
  <si>
    <t>60s</t>
  </si>
  <si>
    <t>capsule</t>
  </si>
  <si>
    <t>PANKREOFLAT LIQUID</t>
  </si>
  <si>
    <t>RASHFREE NATURAL                   Soft Baby Wipes</t>
  </si>
  <si>
    <t>Cystofert                                                    Inositol and Folic Acid Tablets</t>
  </si>
  <si>
    <t>MRP</t>
  </si>
  <si>
    <t>Retailer Margin</t>
  </si>
  <si>
    <t xml:space="preserve"> PTR 
(incl GST)</t>
  </si>
  <si>
    <t>Stockist Margin</t>
  </si>
  <si>
    <t>PTS
(excl GST)</t>
  </si>
  <si>
    <t>PTR
(excl GST)</t>
  </si>
  <si>
    <t xml:space="preserve">GST Rate Applicable </t>
  </si>
  <si>
    <t>Abbott India Limited (AIL) - Price List - Post GST</t>
  </si>
  <si>
    <t xml:space="preserve">Affiliate </t>
  </si>
  <si>
    <t>GST 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</si>
</sst>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_ * #,##0.00_ ;_ * \-#,##0.00_ ;_ * &quot;-&quot;??_ ;_ @_ "/>
    <numFmt numFmtId="166" formatCode="#,##0.00;[Red]\(#,##0.00\)"/>
    <numFmt numFmtId="167" formatCode="_(* #,##0.0_);_(* \(#,##0.00\);_(* &quot;-&quot;??_);_(@_)"/>
    <numFmt numFmtId="168" formatCode="General_)"/>
    <numFmt numFmtId="169" formatCode="0.000"/>
    <numFmt numFmtId="170" formatCode="#,##0.0_);\(#,##0.0\)"/>
    <numFmt numFmtId="171" formatCode="#,##0.000_);\(#,##0.000\)"/>
    <numFmt numFmtId="172" formatCode="&quot;$&quot;#,\);\(&quot;$&quot;#,##0\)"/>
    <numFmt numFmtId="173" formatCode="0.0000_)"/>
    <numFmt numFmtId="174" formatCode="_-* #,##0\ _D_M_-;\-* #,##0\ _D_M_-;_-* &quot;-&quot;\ _D_M_-;_-@_-"/>
    <numFmt numFmtId="175" formatCode="_-* #,##0.00\ _D_M_-;\-* #,##0.00\ _D_M_-;_-* &quot;-&quot;??\ _D_M_-;_-@_-"/>
    <numFmt numFmtId="176" formatCode="_(* #,##0.0_);_(* \(#,##0.0\);_(* &quot;-&quot;??_);_(@_)"/>
    <numFmt numFmtId="177" formatCode="_(* #,##0.0000_);_(* \(#,##0.0000\);_(* &quot;-&quot;??_);_(@_)"/>
    <numFmt numFmtId="178" formatCode="_-* #,##0\ &quot;DM&quot;_-;\-* #,##0\ &quot;DM&quot;_-;_-* &quot;-&quot;\ &quot;DM&quot;_-;_-@_-"/>
    <numFmt numFmtId="179" formatCode="_-* #,##0.00\ &quot;DM&quot;_-;\-* #,##0.00\ &quot;DM&quot;_-;_-* &quot;-&quot;??\ &quot;DM&quot;_-;_-@_-"/>
    <numFmt numFmtId="180" formatCode="_([$€]* #,##0.00_);_([$€]* \(#,##0.00\);_([$€]* &quot;-&quot;??_);_(@_)"/>
    <numFmt numFmtId="181" formatCode="\60\4\7\:"/>
    <numFmt numFmtId="182" formatCode="&quot;$&quot;#,\);\(&quot;$&quot;#,\)"/>
    <numFmt numFmtId="183" formatCode="&quot;$&quot;#,;\(&quot;$&quot;#,\)"/>
    <numFmt numFmtId="184" formatCode="_-* #,##0\ _S_E_K_-;\-* #,##0\ _S_E_K_-;_-* &quot;-&quot;\ _S_E_K_-;_-@_-"/>
    <numFmt numFmtId="185" formatCode="_-* #,##0.00\ _S_E_K_-;\-* #,##0.00\ _S_E_K_-;_-* &quot;-&quot;??\ _S_E_K_-;_-@_-"/>
    <numFmt numFmtId="186" formatCode="0.00_);\(0.00\)"/>
    <numFmt numFmtId="187" formatCode="_-* #,##0\ &quot;SEK&quot;_-;\-* #,##0\ &quot;SEK&quot;_-;_-* &quot;-&quot;\ &quot;SEK&quot;_-;_-@_-"/>
    <numFmt numFmtId="188" formatCode="_-* #,##0.00\ &quot;SEK&quot;_-;\-* #,##0.00\ &quot;SEK&quot;_-;_-* &quot;-&quot;??\ &quot;SEK&quot;_-;_-@_-"/>
  </numFmts>
  <fonts count="4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Helv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Helv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indexed="37"/>
      <name val="Calibri"/>
      <family val="2"/>
    </font>
    <font>
      <sz val="9"/>
      <name val="Times New Roman"/>
      <family val="1"/>
    </font>
    <font>
      <sz val="10"/>
      <name val="Courier"/>
      <family val="3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0"/>
      <name val="Tms Rmn"/>
      <family val="2"/>
    </font>
    <font>
      <sz val="9"/>
      <name val="Comic Sans MS"/>
      <family val="4"/>
    </font>
    <font>
      <sz val="10"/>
      <name val="MS Sans Serif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i/>
      <sz val="16"/>
      <name val="Helv"/>
      <family val="2"/>
    </font>
    <font>
      <sz val="12"/>
      <color theme="1"/>
      <name val="Calibri"/>
      <family val="2"/>
    </font>
    <font>
      <sz val="8"/>
      <color theme="1"/>
      <name val="Verdana"/>
      <family val="2"/>
    </font>
    <font>
      <sz val="9"/>
      <name val="Arial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9"/>
      <color indexed="48"/>
      <name val="Arial"/>
      <family val="2"/>
    </font>
    <font>
      <sz val="19"/>
      <name val="Arial"/>
      <family val="2"/>
    </font>
    <font>
      <b/>
      <sz val="18"/>
      <color indexed="62"/>
      <name val="Cambria"/>
      <family val="2"/>
    </font>
    <font>
      <b/>
      <sz val="10"/>
      <color indexed="12"/>
      <name val="Arial"/>
      <family val="2"/>
    </font>
    <font>
      <sz val="11"/>
      <color indexed="14"/>
      <name val="Calibri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double"/>
      <bottom style="double"/>
    </border>
    <border>
      <left/>
      <right/>
      <top style="medium"/>
      <bottom/>
    </border>
    <border>
      <left/>
      <right/>
      <top style="medium">
        <color indexed="8"/>
      </top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8"/>
      </bottom>
    </border>
    <border>
      <left/>
      <right/>
      <top/>
      <bottom style="thick">
        <color indexed="58"/>
      </bottom>
    </border>
    <border>
      <left/>
      <right/>
      <top/>
      <bottom style="medium">
        <color indexed="58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1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/>
      <right style="double"/>
      <top/>
      <bottom/>
    </border>
  </borders>
  <cellStyleXfs count="6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164" fontId="4" fillId="0" borderId="0">
      <alignment/>
      <protection/>
    </xf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>
      <alignment/>
      <protection/>
    </xf>
    <xf numFmtId="164" fontId="4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>
      <alignment vertical="top"/>
      <protection/>
    </xf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164" fontId="4" fillId="0" borderId="0">
      <alignment/>
      <protection/>
    </xf>
    <xf numFmtId="0" fontId="7" fillId="0" borderId="0">
      <alignment/>
      <protection/>
    </xf>
    <xf numFmtId="0" fontId="6" fillId="0" borderId="0">
      <alignment vertical="top"/>
      <protection/>
    </xf>
    <xf numFmtId="0" fontId="5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164" fontId="4" fillId="0" borderId="0">
      <alignment/>
      <protection/>
    </xf>
    <xf numFmtId="0" fontId="1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1" fillId="0" borderId="0">
      <alignment/>
      <protection/>
    </xf>
    <xf numFmtId="0" fontId="5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164" fontId="4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164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>
      <alignment/>
      <protection/>
    </xf>
    <xf numFmtId="164" fontId="4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164" fontId="4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5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164" fontId="4" fillId="0" borderId="0">
      <alignment/>
      <protection/>
    </xf>
    <xf numFmtId="0" fontId="1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8" fillId="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166" fontId="10" fillId="0" borderId="0">
      <alignment/>
      <protection/>
    </xf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167" fontId="12" fillId="0" borderId="0" applyFill="0" applyBorder="0" applyAlignment="0">
      <protection/>
    </xf>
    <xf numFmtId="168" fontId="12" fillId="0" borderId="0" applyFill="0" applyBorder="0" applyAlignment="0">
      <protection/>
    </xf>
    <xf numFmtId="169" fontId="12" fillId="0" borderId="0" applyFill="0" applyBorder="0" applyAlignment="0">
      <protection/>
    </xf>
    <xf numFmtId="170" fontId="13" fillId="0" borderId="0" applyFill="0" applyBorder="0" applyAlignment="0">
      <protection/>
    </xf>
    <xf numFmtId="171" fontId="13" fillId="0" borderId="0" applyFill="0" applyBorder="0" applyAlignment="0">
      <protection/>
    </xf>
    <xf numFmtId="167" fontId="12" fillId="0" borderId="0" applyFill="0" applyBorder="0" applyAlignment="0">
      <protection/>
    </xf>
    <xf numFmtId="172" fontId="13" fillId="0" borderId="0" applyFill="0" applyBorder="0" applyAlignment="0">
      <protection/>
    </xf>
    <xf numFmtId="168" fontId="12" fillId="0" borderId="0" applyFill="0" applyBorder="0" applyAlignment="0">
      <protection/>
    </xf>
    <xf numFmtId="0" fontId="14" fillId="23" borderId="1" applyNumberFormat="0" applyAlignment="0" applyProtection="0"/>
    <xf numFmtId="0" fontId="14" fillId="23" borderId="1" applyNumberFormat="0" applyAlignment="0" applyProtection="0"/>
    <xf numFmtId="0" fontId="14" fillId="23" borderId="1" applyNumberFormat="0" applyAlignment="0" applyProtection="0"/>
    <xf numFmtId="0" fontId="15" fillId="18" borderId="2" applyNumberFormat="0" applyAlignment="0" applyProtection="0"/>
    <xf numFmtId="0" fontId="15" fillId="18" borderId="2" applyNumberFormat="0" applyAlignment="0" applyProtection="0"/>
    <xf numFmtId="0" fontId="15" fillId="18" borderId="2" applyNumberFormat="0" applyAlignment="0" applyProtection="0"/>
    <xf numFmtId="173" fontId="16" fillId="0" borderId="0">
      <alignment/>
      <protection/>
    </xf>
    <xf numFmtId="173" fontId="16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ill="0" applyBorder="0" applyAlignment="0" applyProtection="0"/>
    <xf numFmtId="43" fontId="1" fillId="0" borderId="0" applyFont="0" applyFill="0" applyBorder="0" applyAlignment="0" applyProtection="0"/>
    <xf numFmtId="177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14" fontId="6" fillId="0" borderId="0" applyFill="0" applyBorder="0" applyAlignment="0">
      <protection/>
    </xf>
    <xf numFmtId="38" fontId="18" fillId="0" borderId="3">
      <alignment vertical="center"/>
      <protection/>
    </xf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167" fontId="12" fillId="0" borderId="0" applyFill="0" applyBorder="0" applyAlignment="0">
      <protection/>
    </xf>
    <xf numFmtId="168" fontId="12" fillId="0" borderId="0" applyFill="0" applyBorder="0" applyAlignment="0">
      <protection/>
    </xf>
    <xf numFmtId="167" fontId="12" fillId="0" borderId="0" applyFill="0" applyBorder="0" applyAlignment="0">
      <protection/>
    </xf>
    <xf numFmtId="172" fontId="13" fillId="0" borderId="0" applyFill="0" applyBorder="0" applyAlignment="0">
      <protection/>
    </xf>
    <xf numFmtId="168" fontId="12" fillId="0" borderId="0" applyFill="0" applyBorder="0" applyAlignment="0">
      <protection/>
    </xf>
    <xf numFmtId="180" fontId="1" fillId="0" borderId="0" applyFont="0" applyFill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4">
      <alignment horizontal="center"/>
      <protection/>
    </xf>
    <xf numFmtId="0" fontId="20" fillId="0" borderId="4">
      <alignment horizontal="center"/>
      <protection/>
    </xf>
    <xf numFmtId="0" fontId="20" fillId="0" borderId="4">
      <alignment horizontal="center"/>
      <protection/>
    </xf>
    <xf numFmtId="0" fontId="20" fillId="0" borderId="4">
      <alignment horizontal="center"/>
      <protection/>
    </xf>
    <xf numFmtId="0" fontId="20" fillId="0" borderId="5">
      <alignment horizontal="center"/>
      <protection/>
    </xf>
    <xf numFmtId="0" fontId="20" fillId="0" borderId="4">
      <alignment horizontal="center"/>
      <protection/>
    </xf>
    <xf numFmtId="0" fontId="20" fillId="0" borderId="4">
      <alignment horizontal="center"/>
      <protection/>
    </xf>
    <xf numFmtId="0" fontId="20" fillId="0" borderId="4">
      <alignment horizontal="center"/>
      <protection/>
    </xf>
    <xf numFmtId="0" fontId="20" fillId="0" borderId="4">
      <alignment horizontal="center"/>
      <protection/>
    </xf>
    <xf numFmtId="0" fontId="20" fillId="0" borderId="4">
      <alignment horizontal="center"/>
      <protection/>
    </xf>
    <xf numFmtId="0" fontId="20" fillId="0" borderId="4">
      <alignment horizontal="center"/>
      <protection/>
    </xf>
    <xf numFmtId="0" fontId="20" fillId="0" borderId="5">
      <alignment horizontal="center"/>
      <protection/>
    </xf>
    <xf numFmtId="0" fontId="20" fillId="0" borderId="4">
      <alignment horizontal="center"/>
      <protection/>
    </xf>
    <xf numFmtId="0" fontId="20" fillId="0" borderId="4">
      <alignment horizontal="center"/>
      <protection/>
    </xf>
    <xf numFmtId="0" fontId="20" fillId="0" borderId="4">
      <alignment horizontal="center"/>
      <protection/>
    </xf>
    <xf numFmtId="0" fontId="20" fillId="0" borderId="4">
      <alignment horizontal="center"/>
      <protection/>
    </xf>
    <xf numFmtId="0" fontId="20" fillId="0" borderId="5">
      <alignment horizontal="center"/>
      <protection/>
    </xf>
    <xf numFmtId="0" fontId="20" fillId="0" borderId="5">
      <alignment horizontal="center"/>
      <protection/>
    </xf>
    <xf numFmtId="0" fontId="20" fillId="0" borderId="4">
      <alignment horizontal="center"/>
      <protection/>
    </xf>
    <xf numFmtId="0" fontId="20" fillId="0" borderId="4">
      <alignment horizontal="center"/>
      <protection/>
    </xf>
    <xf numFmtId="0" fontId="20" fillId="0" borderId="4">
      <alignment horizontal="center"/>
      <protection/>
    </xf>
    <xf numFmtId="0" fontId="20" fillId="0" borderId="4">
      <alignment horizontal="center"/>
      <protection/>
    </xf>
    <xf numFmtId="0" fontId="20" fillId="0" borderId="4">
      <alignment horizontal="center"/>
      <protection/>
    </xf>
    <xf numFmtId="0" fontId="20" fillId="0" borderId="4">
      <alignment horizontal="center"/>
      <protection/>
    </xf>
    <xf numFmtId="0" fontId="20" fillId="0" borderId="4">
      <alignment horizontal="center"/>
      <protection/>
    </xf>
    <xf numFmtId="0" fontId="20" fillId="0" borderId="4">
      <alignment horizontal="center"/>
      <protection/>
    </xf>
    <xf numFmtId="0" fontId="20" fillId="0" borderId="4">
      <alignment horizontal="center"/>
      <protection/>
    </xf>
    <xf numFmtId="0" fontId="20" fillId="0" borderId="4">
      <alignment horizontal="center"/>
      <protection/>
    </xf>
    <xf numFmtId="0" fontId="20" fillId="0" borderId="4">
      <alignment horizontal="center"/>
      <protection/>
    </xf>
    <xf numFmtId="0" fontId="20" fillId="0" borderId="4">
      <alignment horizontal="center"/>
      <protection/>
    </xf>
    <xf numFmtId="0" fontId="20" fillId="0" borderId="4">
      <alignment horizontal="center"/>
      <protection/>
    </xf>
    <xf numFmtId="0" fontId="20" fillId="0" borderId="4">
      <alignment horizontal="center"/>
      <protection/>
    </xf>
    <xf numFmtId="0" fontId="20" fillId="0" borderId="4">
      <alignment horizontal="center"/>
      <protection/>
    </xf>
    <xf numFmtId="0" fontId="20" fillId="0" borderId="4">
      <alignment horizontal="center"/>
      <protection/>
    </xf>
    <xf numFmtId="0" fontId="21" fillId="0" borderId="6" applyNumberFormat="0" applyProtection="0">
      <alignment/>
    </xf>
    <xf numFmtId="0" fontId="21" fillId="0" borderId="7">
      <alignment horizontal="left" vertical="center"/>
      <protection/>
    </xf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" fillId="28" borderId="11" applyNumberFormat="0" applyBorder="0" applyAlignment="0" applyProtection="0"/>
    <xf numFmtId="0" fontId="25" fillId="21" borderId="1" applyNumberFormat="0" applyAlignment="0" applyProtection="0"/>
    <xf numFmtId="0" fontId="25" fillId="21" borderId="1" applyNumberFormat="0" applyAlignment="0" applyProtection="0"/>
    <xf numFmtId="0" fontId="25" fillId="21" borderId="1" applyNumberFormat="0" applyAlignment="0" applyProtection="0"/>
    <xf numFmtId="167" fontId="12" fillId="0" borderId="0" applyFill="0" applyBorder="0" applyAlignment="0">
      <protection/>
    </xf>
    <xf numFmtId="168" fontId="12" fillId="0" borderId="0" applyFill="0" applyBorder="0" applyAlignment="0">
      <protection/>
    </xf>
    <xf numFmtId="167" fontId="12" fillId="0" borderId="0" applyFill="0" applyBorder="0" applyAlignment="0">
      <protection/>
    </xf>
    <xf numFmtId="172" fontId="13" fillId="0" borderId="0" applyFill="0" applyBorder="0" applyAlignment="0">
      <protection/>
    </xf>
    <xf numFmtId="168" fontId="12" fillId="0" borderId="0" applyFill="0" applyBorder="0" applyAlignment="0">
      <protection/>
    </xf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164" fontId="27" fillId="0" borderId="0">
      <alignment/>
      <protection/>
    </xf>
    <xf numFmtId="0" fontId="6" fillId="0" borderId="0">
      <alignment vertical="top"/>
      <protection/>
    </xf>
    <xf numFmtId="0" fontId="28" fillId="0" borderId="0">
      <alignment/>
      <protection/>
    </xf>
    <xf numFmtId="0" fontId="29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 vertical="top"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" fillId="20" borderId="13" applyNumberFormat="0" applyFont="0" applyAlignment="0" applyProtection="0"/>
    <xf numFmtId="0" fontId="1" fillId="20" borderId="13" applyNumberFormat="0" applyFont="0" applyAlignment="0" applyProtection="0"/>
    <xf numFmtId="0" fontId="3" fillId="20" borderId="1" applyNumberFormat="0" applyFont="0" applyAlignment="0" applyProtection="0"/>
    <xf numFmtId="0" fontId="31" fillId="23" borderId="14" applyNumberFormat="0" applyAlignment="0" applyProtection="0"/>
    <xf numFmtId="0" fontId="31" fillId="23" borderId="14" applyNumberFormat="0" applyAlignment="0" applyProtection="0"/>
    <xf numFmtId="0" fontId="31" fillId="23" borderId="14" applyNumberFormat="0" applyAlignment="0" applyProtection="0"/>
    <xf numFmtId="171" fontId="13" fillId="0" borderId="0" applyFont="0" applyFill="0" applyBorder="0" applyAlignment="0" applyProtection="0"/>
    <xf numFmtId="181" fontId="12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12" fillId="0" borderId="0" applyFill="0" applyBorder="0" applyAlignment="0">
      <protection/>
    </xf>
    <xf numFmtId="168" fontId="12" fillId="0" borderId="0" applyFill="0" applyBorder="0" applyAlignment="0">
      <protection/>
    </xf>
    <xf numFmtId="167" fontId="12" fillId="0" borderId="0" applyFill="0" applyBorder="0" applyAlignment="0">
      <protection/>
    </xf>
    <xf numFmtId="172" fontId="13" fillId="0" borderId="0" applyFill="0" applyBorder="0" applyAlignment="0">
      <protection/>
    </xf>
    <xf numFmtId="168" fontId="12" fillId="0" borderId="0" applyFill="0" applyBorder="0" applyAlignment="0">
      <protection/>
    </xf>
    <xf numFmtId="0" fontId="18" fillId="0" borderId="0" applyNumberFormat="0" applyFont="0" applyFill="0" applyBorder="0" applyProtection="0">
      <alignment/>
    </xf>
    <xf numFmtId="15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0" fontId="32" fillId="0" borderId="15">
      <alignment horizontal="center"/>
      <protection/>
    </xf>
    <xf numFmtId="3" fontId="18" fillId="0" borderId="0" applyFont="0" applyFill="0" applyBorder="0" applyAlignment="0" applyProtection="0"/>
    <xf numFmtId="0" fontId="18" fillId="29" borderId="0" applyNumberFormat="0" applyFon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30" borderId="0" applyNumberFormat="0" applyProtection="0">
      <alignment horizontal="left" vertical="center" indent="1"/>
    </xf>
    <xf numFmtId="0" fontId="33" fillId="30" borderId="0" applyNumberFormat="0" applyProtection="0">
      <alignment horizontal="left" vertical="center" indent="1"/>
    </xf>
    <xf numFmtId="0" fontId="1" fillId="30" borderId="16" applyNumberFormat="0" applyProtection="0">
      <alignment horizontal="left" vertical="center" indent="1"/>
    </xf>
    <xf numFmtId="0" fontId="1" fillId="0" borderId="0">
      <alignment/>
      <protection/>
    </xf>
    <xf numFmtId="0" fontId="1" fillId="0" borderId="0">
      <alignment/>
      <protection/>
    </xf>
    <xf numFmtId="0" fontId="6" fillId="31" borderId="0" applyNumberFormat="0" applyProtection="0">
      <alignment horizontal="left" vertical="center" indent="1"/>
    </xf>
    <xf numFmtId="0" fontId="6" fillId="31" borderId="0" applyNumberFormat="0" applyProtection="0">
      <alignment horizontal="left" vertical="center" indent="1"/>
    </xf>
    <xf numFmtId="0" fontId="3" fillId="31" borderId="16" applyNumberFormat="0" applyProtection="0">
      <alignment horizontal="left" vertical="center" indent="1"/>
    </xf>
    <xf numFmtId="0" fontId="1" fillId="0" borderId="0">
      <alignment/>
      <protection/>
    </xf>
    <xf numFmtId="0" fontId="6" fillId="32" borderId="0" applyNumberFormat="0" applyProtection="0">
      <alignment horizontal="left" vertical="center" indent="1"/>
    </xf>
    <xf numFmtId="0" fontId="6" fillId="32" borderId="0" applyNumberFormat="0" applyProtection="0">
      <alignment horizontal="left" vertical="center" indent="1"/>
    </xf>
    <xf numFmtId="0" fontId="3" fillId="32" borderId="16" applyNumberFormat="0" applyProtection="0">
      <alignment horizontal="left" vertical="center" indent="1"/>
    </xf>
    <xf numFmtId="0" fontId="1" fillId="0" borderId="0">
      <alignment/>
      <protection/>
    </xf>
    <xf numFmtId="0" fontId="1" fillId="30" borderId="17" applyNumberFormat="0" applyProtection="0">
      <alignment horizontal="left" vertical="center" indent="1"/>
    </xf>
    <xf numFmtId="0" fontId="1" fillId="30" borderId="17" applyNumberFormat="0" applyProtection="0">
      <alignment horizontal="left" vertical="center" indent="1"/>
    </xf>
    <xf numFmtId="0" fontId="3" fillId="27" borderId="1" applyNumberFormat="0" applyProtection="0">
      <alignment horizontal="left" vertical="center" indent="1"/>
    </xf>
    <xf numFmtId="0" fontId="1" fillId="0" borderId="0">
      <alignment/>
      <protection/>
    </xf>
    <xf numFmtId="0" fontId="1" fillId="30" borderId="17" applyNumberFormat="0" applyProtection="0">
      <alignment horizontal="left" vertical="top" indent="1"/>
    </xf>
    <xf numFmtId="0" fontId="1" fillId="30" borderId="17" applyNumberFormat="0" applyProtection="0">
      <alignment horizontal="left" vertical="top" indent="1"/>
    </xf>
    <xf numFmtId="0" fontId="3" fillId="30" borderId="17" applyNumberFormat="0" applyProtection="0">
      <alignment horizontal="left" vertical="top" indent="1"/>
    </xf>
    <xf numFmtId="0" fontId="1" fillId="0" borderId="0">
      <alignment/>
      <protection/>
    </xf>
    <xf numFmtId="0" fontId="1" fillId="32" borderId="17" applyNumberFormat="0" applyProtection="0">
      <alignment horizontal="left" vertical="center" indent="1"/>
    </xf>
    <xf numFmtId="0" fontId="1" fillId="32" borderId="17" applyNumberFormat="0" applyProtection="0">
      <alignment horizontal="left" vertical="center" indent="1"/>
    </xf>
    <xf numFmtId="0" fontId="3" fillId="33" borderId="1" applyNumberFormat="0" applyProtection="0">
      <alignment horizontal="left" vertical="center" indent="1"/>
    </xf>
    <xf numFmtId="0" fontId="1" fillId="0" borderId="0">
      <alignment/>
      <protection/>
    </xf>
    <xf numFmtId="0" fontId="1" fillId="32" borderId="17" applyNumberFormat="0" applyProtection="0">
      <alignment horizontal="left" vertical="top" indent="1"/>
    </xf>
    <xf numFmtId="0" fontId="1" fillId="32" borderId="17" applyNumberFormat="0" applyProtection="0">
      <alignment horizontal="left" vertical="top" indent="1"/>
    </xf>
    <xf numFmtId="0" fontId="3" fillId="32" borderId="17" applyNumberFormat="0" applyProtection="0">
      <alignment horizontal="left" vertical="top" indent="1"/>
    </xf>
    <xf numFmtId="0" fontId="1" fillId="0" borderId="0">
      <alignment/>
      <protection/>
    </xf>
    <xf numFmtId="0" fontId="1" fillId="34" borderId="17" applyNumberFormat="0" applyProtection="0">
      <alignment horizontal="left" vertical="center" indent="1"/>
    </xf>
    <xf numFmtId="0" fontId="1" fillId="34" borderId="17" applyNumberFormat="0" applyProtection="0">
      <alignment horizontal="left" vertical="center" indent="1"/>
    </xf>
    <xf numFmtId="0" fontId="3" fillId="34" borderId="1" applyNumberFormat="0" applyProtection="0">
      <alignment horizontal="left" vertical="center" indent="1"/>
    </xf>
    <xf numFmtId="0" fontId="1" fillId="0" borderId="0">
      <alignment/>
      <protection/>
    </xf>
    <xf numFmtId="0" fontId="1" fillId="34" borderId="17" applyNumberFormat="0" applyProtection="0">
      <alignment horizontal="left" vertical="top" indent="1"/>
    </xf>
    <xf numFmtId="0" fontId="1" fillId="34" borderId="17" applyNumberFormat="0" applyProtection="0">
      <alignment horizontal="left" vertical="top" indent="1"/>
    </xf>
    <xf numFmtId="0" fontId="3" fillId="34" borderId="17" applyNumberFormat="0" applyProtection="0">
      <alignment horizontal="left" vertical="top" indent="1"/>
    </xf>
    <xf numFmtId="0" fontId="1" fillId="0" borderId="0">
      <alignment/>
      <protection/>
    </xf>
    <xf numFmtId="0" fontId="1" fillId="31" borderId="17" applyNumberFormat="0" applyProtection="0">
      <alignment horizontal="left" vertical="center" indent="1"/>
    </xf>
    <xf numFmtId="0" fontId="1" fillId="31" borderId="17" applyNumberFormat="0" applyProtection="0">
      <alignment horizontal="left" vertical="center" indent="1"/>
    </xf>
    <xf numFmtId="0" fontId="3" fillId="31" borderId="1" applyNumberFormat="0" applyProtection="0">
      <alignment horizontal="left" vertical="center" indent="1"/>
    </xf>
    <xf numFmtId="0" fontId="1" fillId="0" borderId="0">
      <alignment/>
      <protection/>
    </xf>
    <xf numFmtId="0" fontId="1" fillId="31" borderId="17" applyNumberFormat="0" applyProtection="0">
      <alignment horizontal="left" vertical="top" indent="1"/>
    </xf>
    <xf numFmtId="0" fontId="1" fillId="31" borderId="17" applyNumberFormat="0" applyProtection="0">
      <alignment horizontal="left" vertical="top" indent="1"/>
    </xf>
    <xf numFmtId="0" fontId="3" fillId="31" borderId="17" applyNumberFormat="0" applyProtection="0">
      <alignment horizontal="left" vertical="top" indent="1"/>
    </xf>
    <xf numFmtId="0" fontId="1" fillId="0" borderId="0">
      <alignment/>
      <protection/>
    </xf>
    <xf numFmtId="0" fontId="1" fillId="35" borderId="11" applyNumberFormat="0">
      <alignment/>
      <protection locked="0"/>
    </xf>
    <xf numFmtId="0" fontId="1" fillId="35" borderId="11" applyNumberFormat="0">
      <alignment/>
      <protection locked="0"/>
    </xf>
    <xf numFmtId="0" fontId="3" fillId="35" borderId="18" applyNumberFormat="0">
      <alignment/>
      <protection locked="0"/>
    </xf>
    <xf numFmtId="0" fontId="2" fillId="30" borderId="19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31" borderId="17" applyNumberFormat="0" applyProtection="0">
      <alignment horizontal="right" vertical="center"/>
    </xf>
    <xf numFmtId="0" fontId="1" fillId="0" borderId="0">
      <alignment/>
      <protection/>
    </xf>
    <xf numFmtId="0" fontId="33" fillId="34" borderId="17" applyNumberFormat="0" applyProtection="0">
      <alignment horizontal="left" vertical="center" indent="1"/>
    </xf>
    <xf numFmtId="0" fontId="6" fillId="32" borderId="17" applyNumberFormat="0" applyProtection="0">
      <alignment horizontal="left" vertical="center" indent="1"/>
    </xf>
    <xf numFmtId="0" fontId="3" fillId="36" borderId="1" applyNumberFormat="0" applyProtection="0">
      <alignment horizontal="left" vertical="center" indent="1"/>
    </xf>
    <xf numFmtId="0" fontId="1" fillId="0" borderId="0">
      <alignment/>
      <protection/>
    </xf>
    <xf numFmtId="0" fontId="1" fillId="0" borderId="0">
      <alignment/>
      <protection/>
    </xf>
    <xf numFmtId="0" fontId="35" fillId="37" borderId="0" applyNumberFormat="0" applyProtection="0">
      <alignment horizontal="left" vertical="center" indent="1"/>
    </xf>
    <xf numFmtId="0" fontId="35" fillId="37" borderId="0" applyNumberFormat="0" applyProtection="0">
      <alignment horizontal="left" vertical="center" indent="1"/>
    </xf>
    <xf numFmtId="0" fontId="36" fillId="37" borderId="16" applyNumberFormat="0" applyProtection="0">
      <alignment horizontal="left" vertical="center" indent="1"/>
    </xf>
    <xf numFmtId="0" fontId="3" fillId="38" borderId="11">
      <alignment/>
      <protection/>
    </xf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49" fontId="6" fillId="0" borderId="0" applyFill="0" applyBorder="0" applyAlignment="0">
      <protection/>
    </xf>
    <xf numFmtId="182" fontId="13" fillId="0" borderId="0" applyFill="0" applyBorder="0" applyAlignment="0">
      <protection/>
    </xf>
    <xf numFmtId="183" fontId="13" fillId="0" borderId="0" applyFill="0" applyBorder="0" applyAlignment="0">
      <protection/>
    </xf>
    <xf numFmtId="0" fontId="1" fillId="0" borderId="0">
      <alignment/>
      <protection/>
    </xf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18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8" fillId="0" borderId="21" applyNumberFormat="0" applyFont="0" applyBorder="0">
      <alignment/>
      <protection/>
    </xf>
    <xf numFmtId="0" fontId="38" fillId="0" borderId="21" applyNumberFormat="0" applyFont="0" applyBorder="0">
      <alignment/>
      <protection/>
    </xf>
    <xf numFmtId="0" fontId="38" fillId="0" borderId="21" applyNumberFormat="0" applyFont="0" applyBorder="0">
      <alignment/>
      <protection/>
    </xf>
    <xf numFmtId="0" fontId="38" fillId="0" borderId="21" applyNumberFormat="0" applyFont="0" applyBorder="0">
      <alignment/>
      <protection/>
    </xf>
    <xf numFmtId="0" fontId="1" fillId="0" borderId="0" applyNumberFormat="0" applyBorder="0">
      <alignment/>
      <protection/>
    </xf>
    <xf numFmtId="0" fontId="1" fillId="0" borderId="0" applyNumberFormat="0" applyBorder="0">
      <alignment/>
      <protection/>
    </xf>
    <xf numFmtId="0" fontId="1" fillId="0" borderId="0" applyNumberFormat="0" applyBorder="0">
      <alignment/>
      <protection/>
    </xf>
    <xf numFmtId="0" fontId="38" fillId="0" borderId="21" applyNumberFormat="0" applyFont="0" applyBorder="0">
      <alignment/>
      <protection/>
    </xf>
    <xf numFmtId="0" fontId="38" fillId="0" borderId="21" applyNumberFormat="0" applyFont="0" applyBorder="0">
      <alignment/>
      <protection/>
    </xf>
    <xf numFmtId="0" fontId="1" fillId="0" borderId="0" applyNumberFormat="0" applyBorder="0">
      <alignment/>
      <protection/>
    </xf>
    <xf numFmtId="0" fontId="38" fillId="0" borderId="21" applyNumberFormat="0" applyFont="0" applyBorder="0">
      <alignment/>
      <protection/>
    </xf>
    <xf numFmtId="0" fontId="1" fillId="0" borderId="0" applyNumberFormat="0" applyBorder="0">
      <alignment/>
      <protection/>
    </xf>
    <xf numFmtId="0" fontId="1" fillId="0" borderId="0" applyNumberFormat="0" applyBorder="0">
      <alignment/>
      <protection/>
    </xf>
    <xf numFmtId="0" fontId="1" fillId="0" borderId="0" applyNumberFormat="0" applyBorder="0">
      <alignment/>
      <protection/>
    </xf>
    <xf numFmtId="0" fontId="38" fillId="0" borderId="21" applyNumberFormat="0" applyFont="0" applyBorder="0">
      <alignment/>
      <protection/>
    </xf>
    <xf numFmtId="0" fontId="1" fillId="0" borderId="0" applyNumberFormat="0" applyBorder="0">
      <alignment/>
      <protection/>
    </xf>
    <xf numFmtId="0" fontId="1" fillId="0" borderId="0" applyNumberFormat="0" applyBorder="0">
      <alignment/>
      <protection/>
    </xf>
    <xf numFmtId="0" fontId="38" fillId="0" borderId="21" applyNumberFormat="0" applyFont="0" applyBorder="0">
      <alignment/>
      <protection/>
    </xf>
    <xf numFmtId="0" fontId="38" fillId="0" borderId="21" applyNumberFormat="0" applyFont="0" applyBorder="0">
      <alignment/>
      <protection/>
    </xf>
    <xf numFmtId="0" fontId="1" fillId="0" borderId="0" applyNumberFormat="0" applyBorder="0">
      <alignment/>
      <protection/>
    </xf>
    <xf numFmtId="0" fontId="38" fillId="0" borderId="21" applyNumberFormat="0" applyFont="0" applyBorder="0">
      <alignment/>
      <protection/>
    </xf>
    <xf numFmtId="0" fontId="38" fillId="0" borderId="21" applyNumberFormat="0" applyFont="0" applyBorder="0">
      <alignment/>
      <protection/>
    </xf>
    <xf numFmtId="0" fontId="38" fillId="0" borderId="21" applyNumberFormat="0" applyFont="0" applyBorder="0">
      <alignment/>
      <protection/>
    </xf>
    <xf numFmtId="0" fontId="38" fillId="0" borderId="21" applyNumberFormat="0" applyFont="0" applyBorder="0">
      <alignment/>
      <protection/>
    </xf>
    <xf numFmtId="0" fontId="38" fillId="0" borderId="21" applyNumberFormat="0" applyFont="0" applyBorder="0">
      <alignment/>
      <protection/>
    </xf>
    <xf numFmtId="0" fontId="38" fillId="0" borderId="21" applyNumberFormat="0" applyFont="0" applyBorder="0">
      <alignment/>
      <protection/>
    </xf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28" borderId="0" applyNumberFormat="0" applyFont="0" applyBorder="0" applyAlignment="0" applyProtection="0"/>
  </cellStyleXfs>
  <cellXfs count="28">
    <xf numFmtId="0" fontId="0" fillId="0" borderId="0" xfId="0"/>
    <xf numFmtId="0" fontId="30" fillId="0" borderId="0" xfId="0" applyNumberFormat="1" applyFont="1" applyFill="1" applyAlignment="1">
      <alignment horizontal="center" vertical="center"/>
    </xf>
    <xf numFmtId="0" fontId="30" fillId="0" borderId="0" xfId="0" applyNumberFormat="1" applyFont="1" applyFill="1" applyAlignment="1">
      <alignment horizontal="left"/>
    </xf>
    <xf numFmtId="0" fontId="30" fillId="0" borderId="0" xfId="0" applyNumberFormat="1" applyFont="1" applyFill="1" applyAlignment="1">
      <alignment horizontal="center"/>
    </xf>
    <xf numFmtId="0" fontId="30" fillId="0" borderId="0" xfId="0" applyNumberFormat="1" applyFont="1" applyFill="1" applyAlignment="1">
      <alignment horizontal="center" vertical="justify"/>
    </xf>
    <xf numFmtId="0" fontId="30" fillId="0" borderId="0" xfId="0" applyNumberFormat="1" applyFont="1" applyFill="1" applyBorder="1" applyAlignment="1">
      <alignment/>
    </xf>
    <xf numFmtId="0" fontId="40" fillId="0" borderId="11" xfId="0" applyNumberFormat="1" applyFont="1" applyFill="1" applyBorder="1" applyAlignment="1">
      <alignment horizontal="center" vertical="center" wrapText="1"/>
    </xf>
    <xf numFmtId="0" fontId="40" fillId="0" borderId="0" xfId="0" applyNumberFormat="1" applyFont="1" applyFill="1" applyBorder="1" applyAlignment="1">
      <alignment horizontal="center" vertical="center" wrapText="1"/>
    </xf>
    <xf numFmtId="0" fontId="30" fillId="0" borderId="11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vertical="center"/>
    </xf>
    <xf numFmtId="0" fontId="30" fillId="0" borderId="0" xfId="0" applyNumberFormat="1" applyFont="1" applyFill="1" applyBorder="1" applyAlignment="1">
      <alignment vertical="center"/>
    </xf>
    <xf numFmtId="0" fontId="30" fillId="0" borderId="11" xfId="0" applyNumberFormat="1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/>
    </xf>
    <xf numFmtId="0" fontId="30" fillId="0" borderId="11" xfId="0" applyFont="1" applyFill="1" applyBorder="1" applyAlignment="1">
      <alignment horizontal="left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left"/>
    </xf>
    <xf numFmtId="0" fontId="30" fillId="0" borderId="11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 vertical="center"/>
    </xf>
    <xf numFmtId="0" fontId="40" fillId="39" borderId="11" xfId="0" applyNumberFormat="1" applyFont="1" applyFill="1" applyBorder="1" applyAlignment="1">
      <alignment horizontal="center" vertical="center" wrapText="1"/>
    </xf>
    <xf numFmtId="43" fontId="30" fillId="0" borderId="0" xfId="0" applyNumberFormat="1" applyFont="1" applyFill="1" applyBorder="1" applyAlignment="1">
      <alignment/>
    </xf>
    <xf numFmtId="0" fontId="40" fillId="40" borderId="11" xfId="0" applyNumberFormat="1" applyFont="1" applyFill="1" applyBorder="1" applyAlignment="1">
      <alignment horizontal="center" vertical="center"/>
    </xf>
    <xf numFmtId="9" fontId="40" fillId="40" borderId="11" xfId="15" applyFont="1" applyFill="1" applyBorder="1" applyAlignment="1">
      <alignment horizontal="center" vertical="center" wrapText="1"/>
    </xf>
    <xf numFmtId="43" fontId="42" fillId="40" borderId="11" xfId="18" applyFont="1" applyFill="1" applyBorder="1" applyAlignment="1">
      <alignment horizontal="center" vertical="center" wrapText="1"/>
    </xf>
    <xf numFmtId="9" fontId="30" fillId="40" borderId="11" xfId="15" applyFont="1" applyFill="1" applyBorder="1" applyAlignment="1">
      <alignment horizontal="center" vertical="center"/>
    </xf>
    <xf numFmtId="43" fontId="30" fillId="40" borderId="11" xfId="20" applyNumberFormat="1" applyFont="1" applyFill="1" applyBorder="1" applyAlignment="1">
      <alignment horizontal="center" vertical="center"/>
    </xf>
    <xf numFmtId="43" fontId="30" fillId="40" borderId="11" xfId="0" applyNumberFormat="1" applyFont="1" applyFill="1" applyBorder="1" applyAlignment="1">
      <alignment horizontal="center" vertical="center"/>
    </xf>
    <xf numFmtId="1" fontId="30" fillId="40" borderId="11" xfId="15" applyNumberFormat="1" applyFont="1" applyFill="1" applyBorder="1" applyAlignment="1">
      <alignment horizontal="center" vertical="center"/>
    </xf>
    <xf numFmtId="0" fontId="41" fillId="40" borderId="11" xfId="0" applyFont="1" applyFill="1" applyBorder="1" applyAlignment="1">
      <alignment horizontal="center" vertical="center"/>
    </xf>
  </cellXfs>
  <cellStyles count="6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 2" xfId="20"/>
    <cellStyle name="Normal 2" xfId="21"/>
    <cellStyle name="Percent 3" xfId="22"/>
    <cellStyle name="Custom - Style8" xfId="23"/>
    <cellStyle name="_~0892867" xfId="24"/>
    <cellStyle name="_~2426759" xfId="25"/>
    <cellStyle name="_~2426759_FINAL_MIS_YTD_FEBRUARY_2011" xfId="26"/>
    <cellStyle name="_~2426759_FINAL_MIS_YTD_JANUARY_2010" xfId="27"/>
    <cellStyle name="_~3232067" xfId="28"/>
    <cellStyle name="_~4403501" xfId="29"/>
    <cellStyle name="_~5093132" xfId="30"/>
    <cellStyle name="_~5093132_FINAL_MIS_YTD_FEBRUARY_2011" xfId="31"/>
    <cellStyle name="_~5093132_FINAL_MIS_YTD_JANUARY_2010" xfId="32"/>
    <cellStyle name="_~6023914" xfId="33"/>
    <cellStyle name="_Ahmd-Business case-15July08" xfId="34"/>
    <cellStyle name="_anupa 1" xfId="35"/>
    <cellStyle name="_Book1" xfId="36"/>
    <cellStyle name="_Book1_FINAL_MIS_YTD_FEBRUARY_2011" xfId="37"/>
    <cellStyle name="_Book1_FINAL_MIS_YTD_JANUARY_2010" xfId="38"/>
    <cellStyle name="_Brandwsie Promo Expense - Milin 15_11_10" xfId="39"/>
    <cellStyle name="_Budget - CY -11" xfId="40"/>
    <cellStyle name="_Budget - CY -11_Book2" xfId="41"/>
    <cellStyle name="_Budget - CY -11_diab ashias iteration" xfId="42"/>
    <cellStyle name="_Budget - CY -11_Diabetes Working File" xfId="43"/>
    <cellStyle name="_Budget first cut_LD POC" xfId="44"/>
    <cellStyle name="_C1 C2 breakup" xfId="45"/>
    <cellStyle name="_Cardiac - Phased PL" xfId="46"/>
    <cellStyle name="_CD - phasing-file recd from Anthony" xfId="47"/>
    <cellStyle name="_CMG Capex Budget File_V1_13.03.09(copy)" xfId="48"/>
    <cellStyle name="_CWIP Details(LDPC)" xfId="49"/>
    <cellStyle name="_CWIP Details(LDPC)_Budget_F10 27 Feb 2009" xfId="50"/>
    <cellStyle name="_CWIP Details(LDPC)_Capex Budget HPS_12.03.09" xfId="51"/>
    <cellStyle name="_CWIP Details(LDPC)_Capex Requirement Data F10 06.03.09 with comments" xfId="52"/>
    <cellStyle name="_CWIP Details(LDPC)_Capex Summary(09-10)- Format Final" xfId="53"/>
    <cellStyle name="_CWIP Details(LDPC)_Capex Summary(09-10)- Format Final_16.03.09" xfId="54"/>
    <cellStyle name="_CWIP Details(LDPC)_Capex Summary(09-10)." xfId="55"/>
    <cellStyle name="_CWIP Details(LDPC)_CWIP_12.03.09" xfId="56"/>
    <cellStyle name="_CWIP Details(LDPC)_Digwal Capex_16.03.09" xfId="57"/>
    <cellStyle name="_CWIP Details(LDPC)_Pithampur Capex Budget_F10_v2_12.03.09" xfId="58"/>
    <cellStyle name="_CWIP Details(LDPC)_R&amp;Dcapex bud_12.03.09" xfId="59"/>
    <cellStyle name="_CWIP Details(LDPC)_VFCD Budget FY10_12.03.09" xfId="60"/>
    <cellStyle name="_Derma Phasing SKUwise" xfId="61"/>
    <cellStyle name="_Diabetes" xfId="62"/>
    <cellStyle name="_EF Bud FY11 V3" xfId="63"/>
    <cellStyle name="_EF Bud FY11 V3_Brandwise Sales FTM &amp; YTD July_Derma" xfId="64"/>
    <cellStyle name="_EF Bud FY11 V3_CY 12 Projections Bhavesh" xfId="65"/>
    <cellStyle name="_EF Bud FY11 V3_Derma Bud CY12" xfId="66"/>
    <cellStyle name="_EF Bud FY11 V3_Derma Bud CY12 V3" xfId="67"/>
    <cellStyle name="_EF Bud FY11 V3_EF &amp; CT Bud CY11 V5" xfId="68"/>
    <cellStyle name="_EF Bud FY11 V3_MIS June 11 2" xfId="69"/>
    <cellStyle name="_EF Bud FY11 V3_P&amp;L FORMAT REVISED from mathura" xfId="70"/>
    <cellStyle name="_EF Bud FY11 V3_RL Bud CY11 V5" xfId="71"/>
    <cellStyle name="_EF Bud FY11 V3_ZD &amp; ZP Bud CY11 V5" xfId="72"/>
    <cellStyle name="_F10 nos" xfId="73"/>
    <cellStyle name="_FINAL BUDGET FILE-POST DISCUSSIONS 12 FEB 09" xfId="74"/>
    <cellStyle name="_Financial Template-EF" xfId="75"/>
    <cellStyle name="_Financial Template-EF Dec 1" xfId="76"/>
    <cellStyle name="_Financial Template-EF Dec 1_Biotek Bud CY11 V2" xfId="77"/>
    <cellStyle name="_Financial Template-EF Dec 1_Biotek Bud CY11 V2_Derma Bud CY12" xfId="78"/>
    <cellStyle name="_Financial Template-EF Dec 1_Biotek Bud CY11 V2_Derma Bud CY12 V3" xfId="79"/>
    <cellStyle name="_Financial Template-EF Dec 1_Biotek Bud CY11 V2_P&amp;L FORMAT REVISED from mathura" xfId="80"/>
    <cellStyle name="_Financial Template-EF Dec 1_Book2" xfId="81"/>
    <cellStyle name="_Financial Template-EF Dec 1_Brandwise sales &amp; AtoS_final_template" xfId="82"/>
    <cellStyle name="_Financial Template-EF Dec 1_Brandwise Sales FTM &amp; YTD July_Derma" xfId="83"/>
    <cellStyle name="_Financial Template-EF Dec 1_Cardio Diabetes Bud CY11 V4" xfId="84"/>
    <cellStyle name="_Financial Template-EF Dec 1_Cardio Diabetes Bud CY11 V4_Derma Bud CY12" xfId="85"/>
    <cellStyle name="_Financial Template-EF Dec 1_Cardio Diabetes Bud CY11 V4_Derma Bud CY12 V3" xfId="86"/>
    <cellStyle name="_Financial Template-EF Dec 1_Cardio Diabetes Bud CY11 V4_P&amp;L FORMAT REVISED from mathura" xfId="87"/>
    <cellStyle name="_Financial Template-EF Dec 1_Critical Cardiology Bud CY11 V2" xfId="88"/>
    <cellStyle name="_Financial Template-EF Dec 1_Critical Cardiology Bud CY11 V4" xfId="89"/>
    <cellStyle name="_Financial Template-EF Dec 1_CY 12 Projections Bhavesh" xfId="90"/>
    <cellStyle name="_Financial Template-EF Dec 1_Derma Bud CY12" xfId="91"/>
    <cellStyle name="_Financial Template-EF Dec 1_Derma Bud CY12 V3" xfId="92"/>
    <cellStyle name="_Financial Template-EF Dec 1_diab ashias iteration" xfId="93"/>
    <cellStyle name="_Financial Template-EF Dec 1_Diabetes Working File" xfId="94"/>
    <cellStyle name="_Financial Template-EF Dec 1_EF &amp; CT Bud CY11 V3" xfId="95"/>
    <cellStyle name="_Financial Template-EF Dec 1_EF &amp; CT Bud CY11 V3_Derma Bud CY12" xfId="96"/>
    <cellStyle name="_Financial Template-EF Dec 1_EF &amp; CT Bud CY11 V3_Derma Bud CY12 V3" xfId="97"/>
    <cellStyle name="_Financial Template-EF Dec 1_EF &amp; CT Bud CY11 V3_P&amp;L FORMAT REVISED from mathura" xfId="98"/>
    <cellStyle name="_Financial Template-EF Dec 1_EF &amp; CT Bud CY11 V5" xfId="99"/>
    <cellStyle name="_Financial Template-EF Dec 1_MIS June 11 2" xfId="100"/>
    <cellStyle name="_Financial Template-EF Dec 1_P&amp;L FORMAT REVISED from mathura" xfId="101"/>
    <cellStyle name="_Financial Template-EF Dec 1_RL Bud CY11 V5" xfId="102"/>
    <cellStyle name="_Financial Template-EF Dec 1_ZD &amp; ZP Bud CY11 V5" xfId="103"/>
    <cellStyle name="_Financial Template-EF Feb 24 new mat cost" xfId="104"/>
    <cellStyle name="_Financial Template-EF Feb 24 new mat cost_Brandwise Sales FTM &amp; YTD July_Derma" xfId="105"/>
    <cellStyle name="_Financial Template-EF Feb 24 new mat cost_CY 12 Projections Bhavesh" xfId="106"/>
    <cellStyle name="_Financial Template-EF Feb 24 new mat cost_Derma Bud CY12" xfId="107"/>
    <cellStyle name="_Financial Template-EF Feb 24 new mat cost_Derma Bud CY12 V3" xfId="108"/>
    <cellStyle name="_Financial Template-EF Feb 24 new mat cost_EF &amp; CT Bud CY11 V5" xfId="109"/>
    <cellStyle name="_Financial Template-EF Feb 24 new mat cost_MIS June 11 2" xfId="110"/>
    <cellStyle name="_Financial Template-EF Feb 24 new mat cost_P&amp;L FORMAT REVISED from mathura" xfId="111"/>
    <cellStyle name="_Financial Template-EF Feb 24 new mat cost_RL Bud CY11 V5" xfId="112"/>
    <cellStyle name="_Financial Template-EF Feb 24 new mat cost_ZD &amp; ZP Bud CY11 V5" xfId="113"/>
    <cellStyle name="_Financial Template-EF_Biotek Bud CY11 V2" xfId="114"/>
    <cellStyle name="_Financial Template-EF_Biotek Bud CY11 V2_Derma Bud CY12" xfId="115"/>
    <cellStyle name="_Financial Template-EF_Biotek Bud CY11 V2_Derma Bud CY12 V3" xfId="116"/>
    <cellStyle name="_Financial Template-EF_Biotek Bud CY11 V2_P&amp;L FORMAT REVISED from mathura" xfId="117"/>
    <cellStyle name="_Financial Template-EF_Book2" xfId="118"/>
    <cellStyle name="_Financial Template-EF_Brandwise sales &amp; AtoS_final_template" xfId="119"/>
    <cellStyle name="_Financial Template-EF_Brandwise Sales FTM &amp; YTD July_Derma" xfId="120"/>
    <cellStyle name="_Financial Template-EF_Cardio Diabetes Bud CY11 V4" xfId="121"/>
    <cellStyle name="_Financial Template-EF_Cardio Diabetes Bud CY11 V4_Derma Bud CY12" xfId="122"/>
    <cellStyle name="_Financial Template-EF_Cardio Diabetes Bud CY11 V4_Derma Bud CY12 V3" xfId="123"/>
    <cellStyle name="_Financial Template-EF_Cardio Diabetes Bud CY11 V4_P&amp;L FORMAT REVISED from mathura" xfId="124"/>
    <cellStyle name="_Financial Template-EF_Critical Cardiology Bud CY11 V2" xfId="125"/>
    <cellStyle name="_Financial Template-EF_Critical Cardiology Bud CY11 V4" xfId="126"/>
    <cellStyle name="_Financial Template-EF_CY 12 Projections Bhavesh" xfId="127"/>
    <cellStyle name="_Financial Template-EF_Derma Bud CY12" xfId="128"/>
    <cellStyle name="_Financial Template-EF_Derma Bud CY12 V3" xfId="129"/>
    <cellStyle name="_Financial Template-EF_diab ashias iteration" xfId="130"/>
    <cellStyle name="_Financial Template-EF_Diabetes Working File" xfId="131"/>
    <cellStyle name="_Financial Template-EF_EF &amp; CT Bud CY11 V3" xfId="132"/>
    <cellStyle name="_Financial Template-EF_EF &amp; CT Bud CY11 V3_Derma Bud CY12" xfId="133"/>
    <cellStyle name="_Financial Template-EF_EF &amp; CT Bud CY11 V3_Derma Bud CY12 V3" xfId="134"/>
    <cellStyle name="_Financial Template-EF_EF &amp; CT Bud CY11 V3_P&amp;L FORMAT REVISED from mathura" xfId="135"/>
    <cellStyle name="_Financial Template-EF_EF &amp; CT Bud CY11 V5" xfId="136"/>
    <cellStyle name="_Financial Template-EF_MIS June 11 2" xfId="137"/>
    <cellStyle name="_Financial Template-EF_P&amp;L FORMAT REVISED from mathura" xfId="138"/>
    <cellStyle name="_Financial Template-EF_RL Bud CY11 V5" xfId="139"/>
    <cellStyle name="_Financial Template-EF_ZD &amp; ZP Bud CY11 V5" xfId="140"/>
    <cellStyle name="_Financial Template-RL Feb 24 new mat cost" xfId="141"/>
    <cellStyle name="_Financial Template-SL" xfId="142"/>
    <cellStyle name="_Financial Template-SL Feb 24 new mat cost" xfId="143"/>
    <cellStyle name="_Financial Template-ZD" xfId="144"/>
    <cellStyle name="_Financial Template-ZD Feb 24 excl rova new mat cost" xfId="145"/>
    <cellStyle name="_MIS Acute Care Mar09" xfId="146"/>
    <cellStyle name="_MIS Apr 09" xfId="147"/>
    <cellStyle name="_MIS Derma Mar 09" xfId="148"/>
    <cellStyle name="_MIS Derma Mar 09_Brandwise Sales FTM &amp; YTD July_Derma" xfId="149"/>
    <cellStyle name="_MIS Derma Mar 09_CY 12 Projections Bhavesh" xfId="150"/>
    <cellStyle name="_MIS Derma Mar 09_Derma Bud CY12" xfId="151"/>
    <cellStyle name="_MIS Derma Mar 09_Derma Bud CY12 V3" xfId="152"/>
    <cellStyle name="_MIS Derma Mar 09_EF &amp; CT Bud CY11 V5" xfId="153"/>
    <cellStyle name="_MIS Derma Mar 09_MIS June 11 2" xfId="154"/>
    <cellStyle name="_MIS Derma Mar 09_P&amp;L FORMAT REVISED from mathura" xfId="155"/>
    <cellStyle name="_MIS Derma Mar 09_RL Bud CY11 V5" xfId="156"/>
    <cellStyle name="_MIS Derma Mar 09_ZD &amp; ZP Bud CY11 V5" xfId="157"/>
    <cellStyle name="_MIS Mar 09" xfId="158"/>
    <cellStyle name="_MIS Mar10" xfId="159"/>
    <cellStyle name="_MIS Mar10_Brandwise Sales FTM &amp; YTD July_Derma" xfId="160"/>
    <cellStyle name="_MIS Mar10_CY 12 Projections Bhavesh" xfId="161"/>
    <cellStyle name="_MIS Mar10_Derma Bud CY12" xfId="162"/>
    <cellStyle name="_MIS Mar10_Derma Bud CY12 V3" xfId="163"/>
    <cellStyle name="_MIS Mar10_EF &amp; CT Bud CY11 V5" xfId="164"/>
    <cellStyle name="_MIS Mar10_MIS June 11 2" xfId="165"/>
    <cellStyle name="_MIS Mar10_P&amp;L FORMAT REVISED from mathura" xfId="166"/>
    <cellStyle name="_MIS Mar10_RL Bud CY11 V5" xfId="167"/>
    <cellStyle name="_MIS Mar10_ZD &amp; ZP Bud CY11 V5" xfId="168"/>
    <cellStyle name="_Multidpeciality - Phased PL" xfId="169"/>
    <cellStyle name="_Multispeciality" xfId="170"/>
    <cellStyle name="_Neuro Brand wise phasing F11" xfId="171"/>
    <cellStyle name="_Neuro Brand wise phasing F11_Biotek Bud CY11 V2" xfId="172"/>
    <cellStyle name="_Neuro Brand wise phasing F11_Biotek Bud CY11 V2_Derma Bud CY12" xfId="173"/>
    <cellStyle name="_Neuro Brand wise phasing F11_Biotek Bud CY11 V2_Derma Bud CY12 V3" xfId="174"/>
    <cellStyle name="_Neuro Brand wise phasing F11_Biotek Bud CY11 V2_P&amp;L FORMAT REVISED from mathura" xfId="175"/>
    <cellStyle name="_Neuro Brand wise phasing F11_Brandwise Sales FTM &amp; YTD July_Derma" xfId="176"/>
    <cellStyle name="_Neuro Brand wise phasing F11_Cardio Diabetes Bud CY11 V4" xfId="177"/>
    <cellStyle name="_Neuro Brand wise phasing F11_Cardio Diabetes Bud CY11 V4_Derma Bud CY12" xfId="178"/>
    <cellStyle name="_Neuro Brand wise phasing F11_Cardio Diabetes Bud CY11 V4_Derma Bud CY12 V3" xfId="179"/>
    <cellStyle name="_Neuro Brand wise phasing F11_Cardio Diabetes Bud CY11 V4_P&amp;L FORMAT REVISED from mathura" xfId="180"/>
    <cellStyle name="_Neuro Brand wise phasing F11_Critical Cardiology Bud CY11 V2" xfId="181"/>
    <cellStyle name="_Neuro Brand wise phasing F11_Critical Cardiology Bud CY11 V4" xfId="182"/>
    <cellStyle name="_Neuro Brand wise phasing F11_CY 12 Projections Bhavesh" xfId="183"/>
    <cellStyle name="_Neuro Brand wise phasing F11_Derma Bud CY12" xfId="184"/>
    <cellStyle name="_Neuro Brand wise phasing F11_Derma Bud CY12 V3" xfId="185"/>
    <cellStyle name="_Neuro Brand wise phasing F11_EF &amp; CT Bud CY11 V3" xfId="186"/>
    <cellStyle name="_Neuro Brand wise phasing F11_EF &amp; CT Bud CY11 V3_Derma Bud CY12" xfId="187"/>
    <cellStyle name="_Neuro Brand wise phasing F11_EF &amp; CT Bud CY11 V3_Derma Bud CY12 V3" xfId="188"/>
    <cellStyle name="_Neuro Brand wise phasing F11_EF &amp; CT Bud CY11 V3_P&amp;L FORMAT REVISED from mathura" xfId="189"/>
    <cellStyle name="_Neuro Brand wise phasing F11_EF &amp; CT Bud CY11 V5" xfId="190"/>
    <cellStyle name="_Neuro Brand wise phasing F11_MIS June 11 2" xfId="191"/>
    <cellStyle name="_Neuro Brand wise phasing F11_P&amp;L FORMAT REVISED from mathura" xfId="192"/>
    <cellStyle name="_Neuro Brand wise phasing F11_RL Bud CY11 V5" xfId="193"/>
    <cellStyle name="_Neuro Brand wise phasing F11_ZD &amp; ZP Bud CY11 V5" xfId="194"/>
    <cellStyle name="_Ortho - Phased PL" xfId="195"/>
    <cellStyle name="_Pain" xfId="196"/>
    <cellStyle name="_pandit_Mayl07" xfId="197"/>
    <cellStyle name="_pandit_Mayl07_FINAL_MIS_YTD_FEBRUARY_2011" xfId="198"/>
    <cellStyle name="_pandit_Mayl07_FINAL_MIS_YTD_JANUARY_2010" xfId="199"/>
    <cellStyle name="_PDS-Mumbai-RFP-RFI status-30APR08" xfId="200"/>
    <cellStyle name="_phasing FY12 and FY13" xfId="201"/>
    <cellStyle name="_promatogram fy 11" xfId="202"/>
    <cellStyle name="_promatogram fy 11_Book2" xfId="203"/>
    <cellStyle name="_promatogram fy 11_diab ashias iteration" xfId="204"/>
    <cellStyle name="_promatogram fy 11_Diabetes Working File" xfId="205"/>
    <cellStyle name="_promo details - Dec 4" xfId="206"/>
    <cellStyle name="_Promo.Neuro" xfId="207"/>
    <cellStyle name="_Promo.Neuro_Biotek Bud CY11 V2" xfId="208"/>
    <cellStyle name="_Promo.Neuro_Biotek Bud CY11 V2_Derma Bud CY12" xfId="209"/>
    <cellStyle name="_Promo.Neuro_Biotek Bud CY11 V2_Derma Bud CY12 V3" xfId="210"/>
    <cellStyle name="_Promo.Neuro_Biotek Bud CY11 V2_P&amp;L FORMAT REVISED from mathura" xfId="211"/>
    <cellStyle name="_Promo.Neuro_Book2" xfId="212"/>
    <cellStyle name="_Promo.Neuro_Brandwise sales &amp; AtoS_final_template" xfId="213"/>
    <cellStyle name="_Promo.Neuro_Brandwise Sales FTM &amp; YTD July_Derma" xfId="214"/>
    <cellStyle name="_Promo.Neuro_Cardio Diabetes Bud CY11 V4" xfId="215"/>
    <cellStyle name="_Promo.Neuro_Cardio Diabetes Bud CY11 V4_Derma Bud CY12" xfId="216"/>
    <cellStyle name="_Promo.Neuro_Cardio Diabetes Bud CY11 V4_Derma Bud CY12 V3" xfId="217"/>
    <cellStyle name="_Promo.Neuro_Cardio Diabetes Bud CY11 V4_P&amp;L FORMAT REVISED from mathura" xfId="218"/>
    <cellStyle name="_Promo.Neuro_Critical Cardiology Bud CY11 V2" xfId="219"/>
    <cellStyle name="_Promo.Neuro_Critical Cardiology Bud CY11 V4" xfId="220"/>
    <cellStyle name="_Promo.Neuro_CY 12 Projections Bhavesh" xfId="221"/>
    <cellStyle name="_Promo.Neuro_Derma Bud CY12" xfId="222"/>
    <cellStyle name="_Promo.Neuro_Derma Bud CY12 V3" xfId="223"/>
    <cellStyle name="_Promo.Neuro_diab ashias iteration" xfId="224"/>
    <cellStyle name="_Promo.Neuro_Diabetes Working File" xfId="225"/>
    <cellStyle name="_Promo.Neuro_EF &amp; CT Bud CY11 V3" xfId="226"/>
    <cellStyle name="_Promo.Neuro_EF &amp; CT Bud CY11 V3_Derma Bud CY12" xfId="227"/>
    <cellStyle name="_Promo.Neuro_EF &amp; CT Bud CY11 V3_Derma Bud CY12 V3" xfId="228"/>
    <cellStyle name="_Promo.Neuro_EF &amp; CT Bud CY11 V3_P&amp;L FORMAT REVISED from mathura" xfId="229"/>
    <cellStyle name="_Promo.Neuro_EF &amp; CT Bud CY11 V5" xfId="230"/>
    <cellStyle name="_Promo.Neuro_MIS June 11 2" xfId="231"/>
    <cellStyle name="_Promo.Neuro_P&amp;L FORMAT REVISED from mathura" xfId="232"/>
    <cellStyle name="_Promo.Neuro_RL Bud CY11 V5" xfId="233"/>
    <cellStyle name="_Promo.Neuro_ZD &amp; ZP Bud CY11 V5" xfId="234"/>
    <cellStyle name="_Recruitment Budget2009-10" xfId="235"/>
    <cellStyle name="_RL Bud FY11 V3" xfId="236"/>
    <cellStyle name="_RL Bud FY11 V3_Brandwise Sales FTM &amp; YTD July_Derma" xfId="237"/>
    <cellStyle name="_RL Bud FY11 V3_CY 12 Projections Bhavesh" xfId="238"/>
    <cellStyle name="_RL Bud FY11 V3_Derma Bud CY12" xfId="239"/>
    <cellStyle name="_RL Bud FY11 V3_Derma Bud CY12 V3" xfId="240"/>
    <cellStyle name="_RL Bud FY11 V3_EF &amp; CT Bud CY11 V5" xfId="241"/>
    <cellStyle name="_RL Bud FY11 V3_MIS June 11 2" xfId="242"/>
    <cellStyle name="_RL Bud FY11 V3_P&amp;L FORMAT REVISED from mathura" xfId="243"/>
    <cellStyle name="_RL Bud FY11 V3_RL Bud CY11 V5" xfId="244"/>
    <cellStyle name="_RL Bud FY11 V3_ZD &amp; ZP Bud CY11 V5" xfId="245"/>
    <cellStyle name="_SL Bud FY11 V3" xfId="246"/>
    <cellStyle name="_SL Bud FY11 V3_Brandwise Sales FTM &amp; YTD July_Derma" xfId="247"/>
    <cellStyle name="_SL Bud FY11 V3_CY 12 Projections Bhavesh" xfId="248"/>
    <cellStyle name="_SL Bud FY11 V3_Derma Bud CY12" xfId="249"/>
    <cellStyle name="_SL Bud FY11 V3_Derma Bud CY12 V3" xfId="250"/>
    <cellStyle name="_SL Bud FY11 V3_EF &amp; CT Bud CY11 V5" xfId="251"/>
    <cellStyle name="_SL Bud FY11 V3_MIS June 11 2" xfId="252"/>
    <cellStyle name="_SL Bud FY11 V3_P&amp;L FORMAT REVISED from mathura" xfId="253"/>
    <cellStyle name="_SL Bud FY11 V3_RL Bud CY11 V5" xfId="254"/>
    <cellStyle name="_SL Bud FY11 V3_ZD &amp; ZP Bud CY11 V5" xfId="255"/>
    <cellStyle name="_SL sales phasing" xfId="256"/>
    <cellStyle name="_summary" xfId="257"/>
    <cellStyle name="_ZD Bud FY11 V3" xfId="258"/>
    <cellStyle name="_ZD Bud FY11 V3_Brandwise Sales FTM &amp; YTD July_Derma" xfId="259"/>
    <cellStyle name="_ZD Bud FY11 V3_CY 12 Projections Bhavesh" xfId="260"/>
    <cellStyle name="_ZD Bud FY11 V3_Derma Bud CY12" xfId="261"/>
    <cellStyle name="_ZD Bud FY11 V3_Derma Bud CY12 V3" xfId="262"/>
    <cellStyle name="_ZD Bud FY11 V3_EF &amp; CT Bud CY11 V5" xfId="263"/>
    <cellStyle name="_ZD Bud FY11 V3_MIS June 11 2" xfId="264"/>
    <cellStyle name="_ZD Bud FY11 V3_P&amp;L FORMAT REVISED from mathura" xfId="265"/>
    <cellStyle name="_ZD Bud FY11 V3_RL Bud CY11 V5" xfId="266"/>
    <cellStyle name="_ZD Bud FY11 V3_ZD &amp; ZP Bud CY11 V5" xfId="267"/>
    <cellStyle name="Accent1 - 20%" xfId="268"/>
    <cellStyle name="Accent1 - 20% 2" xfId="269"/>
    <cellStyle name="Accent1 - 20% 3" xfId="270"/>
    <cellStyle name="Accent1 - 20%_Book2" xfId="271"/>
    <cellStyle name="Accent1 - 40%" xfId="272"/>
    <cellStyle name="Accent1 - 40% 2" xfId="273"/>
    <cellStyle name="Accent1 - 40% 3" xfId="274"/>
    <cellStyle name="Accent1 - 40%_Book2" xfId="275"/>
    <cellStyle name="Accent1 - 60%" xfId="276"/>
    <cellStyle name="Accent1 2" xfId="277"/>
    <cellStyle name="Accent1 3" xfId="278"/>
    <cellStyle name="Accent1 4" xfId="279"/>
    <cellStyle name="Accent2 - 20%" xfId="280"/>
    <cellStyle name="Accent2 - 20% 2" xfId="281"/>
    <cellStyle name="Accent2 - 20% 3" xfId="282"/>
    <cellStyle name="Accent2 - 20%_Book2" xfId="283"/>
    <cellStyle name="Accent2 - 40%" xfId="284"/>
    <cellStyle name="Accent2 - 40% 2" xfId="285"/>
    <cellStyle name="Accent2 - 40% 3" xfId="286"/>
    <cellStyle name="Accent2 - 40%_Book2" xfId="287"/>
    <cellStyle name="Accent2 - 60%" xfId="288"/>
    <cellStyle name="Accent2 2" xfId="289"/>
    <cellStyle name="Accent2 3" xfId="290"/>
    <cellStyle name="Accent2 4" xfId="291"/>
    <cellStyle name="Accent3 - 20%" xfId="292"/>
    <cellStyle name="Accent3 - 20% 2" xfId="293"/>
    <cellStyle name="Accent3 - 20% 3" xfId="294"/>
    <cellStyle name="Accent3 - 20%_Book2" xfId="295"/>
    <cellStyle name="Accent3 - 40%" xfId="296"/>
    <cellStyle name="Accent3 - 40% 2" xfId="297"/>
    <cellStyle name="Accent3 - 40% 3" xfId="298"/>
    <cellStyle name="Accent3 - 40%_Book2" xfId="299"/>
    <cellStyle name="Accent3 - 60%" xfId="300"/>
    <cellStyle name="Accent3 2" xfId="301"/>
    <cellStyle name="Accent3 3" xfId="302"/>
    <cellStyle name="Accent3 4" xfId="303"/>
    <cellStyle name="Accent4 - 20%" xfId="304"/>
    <cellStyle name="Accent4 - 20% 2" xfId="305"/>
    <cellStyle name="Accent4 - 20% 3" xfId="306"/>
    <cellStyle name="Accent4 - 20%_Book2" xfId="307"/>
    <cellStyle name="Accent4 - 40%" xfId="308"/>
    <cellStyle name="Accent4 - 40% 2" xfId="309"/>
    <cellStyle name="Accent4 - 40% 3" xfId="310"/>
    <cellStyle name="Accent4 - 40%_Book2" xfId="311"/>
    <cellStyle name="Accent4 - 60%" xfId="312"/>
    <cellStyle name="Accent4 2" xfId="313"/>
    <cellStyle name="Accent4 3" xfId="314"/>
    <cellStyle name="Accent4 4" xfId="315"/>
    <cellStyle name="Accent5 - 20%" xfId="316"/>
    <cellStyle name="Accent5 - 20% 2" xfId="317"/>
    <cellStyle name="Accent5 - 20% 3" xfId="318"/>
    <cellStyle name="Accent5 - 20%_Book2" xfId="319"/>
    <cellStyle name="Accent5 - 40%" xfId="320"/>
    <cellStyle name="Accent5 - 40% 2" xfId="321"/>
    <cellStyle name="Accent5 - 40% 3" xfId="322"/>
    <cellStyle name="Accent5 - 40%_Diabetes Working File" xfId="323"/>
    <cellStyle name="Accent5 - 60%" xfId="324"/>
    <cellStyle name="Accent5 2" xfId="325"/>
    <cellStyle name="Accent5 3" xfId="326"/>
    <cellStyle name="Accent5 4" xfId="327"/>
    <cellStyle name="Accent6 - 20%" xfId="328"/>
    <cellStyle name="Accent6 - 20% 2" xfId="329"/>
    <cellStyle name="Accent6 - 20% 3" xfId="330"/>
    <cellStyle name="Accent6 - 20%_Diabetes Working File" xfId="331"/>
    <cellStyle name="Accent6 - 40%" xfId="332"/>
    <cellStyle name="Accent6 - 40% 2" xfId="333"/>
    <cellStyle name="Accent6 - 40% 3" xfId="334"/>
    <cellStyle name="Accent6 - 40%_Book2" xfId="335"/>
    <cellStyle name="Accent6 - 60%" xfId="336"/>
    <cellStyle name="Accent6 2" xfId="337"/>
    <cellStyle name="Accent6 3" xfId="338"/>
    <cellStyle name="Accent6 4" xfId="339"/>
    <cellStyle name="Al" xfId="340"/>
    <cellStyle name="Bad 2" xfId="341"/>
    <cellStyle name="Bad 3" xfId="342"/>
    <cellStyle name="Bad 4" xfId="343"/>
    <cellStyle name="Calc Currency (0)" xfId="344"/>
    <cellStyle name="Calc Currency (2)" xfId="345"/>
    <cellStyle name="Calc Percent (0)" xfId="346"/>
    <cellStyle name="Calc Percent (1)" xfId="347"/>
    <cellStyle name="Calc Percent (2)" xfId="348"/>
    <cellStyle name="Calc Units (0)" xfId="349"/>
    <cellStyle name="Calc Units (1)" xfId="350"/>
    <cellStyle name="Calc Units (2)" xfId="351"/>
    <cellStyle name="Calculation 2" xfId="352"/>
    <cellStyle name="Calculation 3" xfId="353"/>
    <cellStyle name="Calculation 4" xfId="354"/>
    <cellStyle name="Check Cell 2" xfId="355"/>
    <cellStyle name="Check Cell 3" xfId="356"/>
    <cellStyle name="Check Cell 4" xfId="357"/>
    <cellStyle name="Comma  - Style1" xfId="358"/>
    <cellStyle name="Comma  - Style2" xfId="359"/>
    <cellStyle name="Comma  - Style3" xfId="360"/>
    <cellStyle name="Comma  - Style4" xfId="361"/>
    <cellStyle name="Comma  - Style5" xfId="362"/>
    <cellStyle name="Comma  - Style6" xfId="363"/>
    <cellStyle name="Comma  - Style7" xfId="364"/>
    <cellStyle name="Comma  - Style8" xfId="365"/>
    <cellStyle name="Comma [0] 2" xfId="366"/>
    <cellStyle name="Comma [0] 3" xfId="367"/>
    <cellStyle name="Comma [00]" xfId="368"/>
    <cellStyle name="Comma 10" xfId="369"/>
    <cellStyle name="Comma 11 2" xfId="370"/>
    <cellStyle name="Comma 12" xfId="371"/>
    <cellStyle name="Comma 2" xfId="372"/>
    <cellStyle name="Comma 2_Multidpeciality - Phased PL" xfId="373"/>
    <cellStyle name="Comma 3" xfId="374"/>
    <cellStyle name="Comma 4" xfId="375"/>
    <cellStyle name="Comma 5" xfId="376"/>
    <cellStyle name="Comma 6 2 2 2" xfId="377"/>
    <cellStyle name="Currency [0] 2" xfId="378"/>
    <cellStyle name="Currency [0] 3" xfId="379"/>
    <cellStyle name="Currency [00]" xfId="380"/>
    <cellStyle name="Currency 10" xfId="381"/>
    <cellStyle name="Currency 2" xfId="382"/>
    <cellStyle name="Currency 3" xfId="383"/>
    <cellStyle name="Currency 7" xfId="384"/>
    <cellStyle name="Date Short" xfId="385"/>
    <cellStyle name="DELTA" xfId="386"/>
    <cellStyle name="Emphasis 1" xfId="387"/>
    <cellStyle name="Emphasis 2" xfId="388"/>
    <cellStyle name="Emphasis 3" xfId="389"/>
    <cellStyle name="Enter Currency (0)" xfId="390"/>
    <cellStyle name="Enter Currency (2)" xfId="391"/>
    <cellStyle name="Enter Units (0)" xfId="392"/>
    <cellStyle name="Enter Units (1)" xfId="393"/>
    <cellStyle name="Enter Units (2)" xfId="394"/>
    <cellStyle name="Euro" xfId="395"/>
    <cellStyle name="Good 2" xfId="396"/>
    <cellStyle name="Good 3" xfId="397"/>
    <cellStyle name="Good 4" xfId="398"/>
    <cellStyle name="Grey" xfId="399"/>
    <cellStyle name="h" xfId="400"/>
    <cellStyle name="h_Actis Bgt F08 formats_SO" xfId="401"/>
    <cellStyle name="h_Actis Bgt F08 formats_YN" xfId="402"/>
    <cellStyle name="h_Actis MIS - March 06" xfId="403"/>
    <cellStyle name="h_Actis MIS Nov 06 w rev budget" xfId="404"/>
    <cellStyle name="h_Actis QE 07 Mar07" xfId="405"/>
    <cellStyle name="h_Actis S&amp;D Mar07" xfId="406"/>
    <cellStyle name="h_Biotek Bud CY11 V2" xfId="407"/>
    <cellStyle name="h_Brandwise Sales FTM &amp; YTD July_Derma" xfId="408"/>
    <cellStyle name="h_Budget first cut_LD POC" xfId="409"/>
    <cellStyle name="h_Cardio Diabetes Bud CY11 V4" xfId="410"/>
    <cellStyle name="h_CMG Capex Budget File_V1_13.03.09(copy)" xfId="411"/>
    <cellStyle name="h_Corp MIS July  08" xfId="412"/>
    <cellStyle name="h_Critical Cardiology Bud CY11 V2" xfId="413"/>
    <cellStyle name="h_Critical Cardiology Bud CY11 V4" xfId="414"/>
    <cellStyle name="h_CY 12 Projections Bhavesh" xfId="415"/>
    <cellStyle name="h_Diabetes Sales Flash Jul 11" xfId="416"/>
    <cellStyle name="h_Diabetes Sales Flash Jun 11" xfId="417"/>
    <cellStyle name="h_EF &amp; CT Bud CY11 V3" xfId="418"/>
    <cellStyle name="h_EF &amp; CT Bud CY11 V5" xfId="419"/>
    <cellStyle name="h_FINAL BUDGET BOOKLET FY07" xfId="420"/>
    <cellStyle name="h_General Medicine   Flash - December 08" xfId="421"/>
    <cellStyle name="h_GM Budget - FY-10 - 3rd Version" xfId="422"/>
    <cellStyle name="h_GM Budget 2008-09" xfId="423"/>
    <cellStyle name="h_LOS Critical Cardiology" xfId="424"/>
    <cellStyle name="h_MIS June 11 2" xfId="425"/>
    <cellStyle name="h_P &amp; L" xfId="426"/>
    <cellStyle name="h_Product wise Details" xfId="427"/>
    <cellStyle name="h_RL Bud CY11 V5" xfId="428"/>
    <cellStyle name="h_S&amp;D" xfId="429"/>
    <cellStyle name="h_S&amp;D June 06" xfId="430"/>
    <cellStyle name="h_S&amp;D May 06" xfId="431"/>
    <cellStyle name="h_sdphasing" xfId="432"/>
    <cellStyle name="h_ZD &amp; ZP Bud CY11 V5" xfId="433"/>
    <cellStyle name="Header1" xfId="434"/>
    <cellStyle name="Header2" xfId="435"/>
    <cellStyle name="Heading 1 2" xfId="436"/>
    <cellStyle name="Heading 1 3" xfId="437"/>
    <cellStyle name="Heading 1 4" xfId="438"/>
    <cellStyle name="Heading 2 2" xfId="439"/>
    <cellStyle name="Heading 2 3" xfId="440"/>
    <cellStyle name="Heading 2 4" xfId="441"/>
    <cellStyle name="Heading 3 2" xfId="442"/>
    <cellStyle name="Heading 3 3" xfId="443"/>
    <cellStyle name="Heading 3 4" xfId="444"/>
    <cellStyle name="Heading 4 2" xfId="445"/>
    <cellStyle name="Heading 4 3" xfId="446"/>
    <cellStyle name="Heading 4 4" xfId="447"/>
    <cellStyle name="Input [yellow]" xfId="448"/>
    <cellStyle name="Input 2" xfId="449"/>
    <cellStyle name="Input 3" xfId="450"/>
    <cellStyle name="Input 4" xfId="451"/>
    <cellStyle name="Link Currency (0)" xfId="452"/>
    <cellStyle name="Link Currency (2)" xfId="453"/>
    <cellStyle name="Link Units (0)" xfId="454"/>
    <cellStyle name="Link Units (1)" xfId="455"/>
    <cellStyle name="Link Units (2)" xfId="456"/>
    <cellStyle name="Linked Cell 2" xfId="457"/>
    <cellStyle name="Linked Cell 3" xfId="458"/>
    <cellStyle name="Linked Cell 4" xfId="459"/>
    <cellStyle name="Neutral 2" xfId="460"/>
    <cellStyle name="Neutral 3" xfId="461"/>
    <cellStyle name="Neutral 4" xfId="462"/>
    <cellStyle name="Normal - Style1" xfId="463"/>
    <cellStyle name="Normal 11" xfId="464"/>
    <cellStyle name="Normal 12" xfId="465"/>
    <cellStyle name="Normal 12 2" xfId="466"/>
    <cellStyle name="Normal 19" xfId="467"/>
    <cellStyle name="Normal 2 8 6" xfId="468"/>
    <cellStyle name="Normal 2_Brandwise Sales FTM &amp; YTD July_Derma" xfId="469"/>
    <cellStyle name="Normal 3" xfId="470"/>
    <cellStyle name="Normal 4" xfId="471"/>
    <cellStyle name="Normal 5" xfId="472"/>
    <cellStyle name="Normal 59" xfId="473"/>
    <cellStyle name="Normal 6" xfId="474"/>
    <cellStyle name="Normal 6 2" xfId="475"/>
    <cellStyle name="Normal 7" xfId="476"/>
    <cellStyle name="Normale_NE_code" xfId="477"/>
    <cellStyle name="Note 2" xfId="478"/>
    <cellStyle name="Note 3" xfId="479"/>
    <cellStyle name="Note 4" xfId="480"/>
    <cellStyle name="Output 2" xfId="481"/>
    <cellStyle name="Output 3" xfId="482"/>
    <cellStyle name="Output 4" xfId="483"/>
    <cellStyle name="Percent [0]" xfId="484"/>
    <cellStyle name="Percent [00]" xfId="485"/>
    <cellStyle name="Percent [2]" xfId="486"/>
    <cellStyle name="Percent 13" xfId="487"/>
    <cellStyle name="Percent 2" xfId="488"/>
    <cellStyle name="Percent 4" xfId="489"/>
    <cellStyle name="Percent 5" xfId="490"/>
    <cellStyle name="Percent 8" xfId="491"/>
    <cellStyle name="PrePop Currency (0)" xfId="492"/>
    <cellStyle name="PrePop Currency (2)" xfId="493"/>
    <cellStyle name="PrePop Units (0)" xfId="494"/>
    <cellStyle name="PrePop Units (1)" xfId="495"/>
    <cellStyle name="PrePop Units (2)" xfId="496"/>
    <cellStyle name="PSChar" xfId="497"/>
    <cellStyle name="PSDate" xfId="498"/>
    <cellStyle name="PSDec" xfId="499"/>
    <cellStyle name="PSHeading" xfId="500"/>
    <cellStyle name="PSInt" xfId="501"/>
    <cellStyle name="PSSpacer" xfId="502"/>
    <cellStyle name="SAPBEXaggData" xfId="503"/>
    <cellStyle name="SAPBEXaggDataEmph" xfId="504"/>
    <cellStyle name="SAPBEXaggItem" xfId="505"/>
    <cellStyle name="SAPBEXaggItemX" xfId="506"/>
    <cellStyle name="SAPBEXchaText" xfId="507"/>
    <cellStyle name="SAPBEXexcBad7" xfId="508"/>
    <cellStyle name="SAPBEXexcBad8" xfId="509"/>
    <cellStyle name="SAPBEXexcBad9" xfId="510"/>
    <cellStyle name="SAPBEXexcCritical4" xfId="511"/>
    <cellStyle name="SAPBEXexcCritical5" xfId="512"/>
    <cellStyle name="SAPBEXexcCritical6" xfId="513"/>
    <cellStyle name="SAPBEXexcGood1" xfId="514"/>
    <cellStyle name="SAPBEXexcGood2" xfId="515"/>
    <cellStyle name="SAPBEXexcGood3" xfId="516"/>
    <cellStyle name="SAPBEXfilterDrill" xfId="517"/>
    <cellStyle name="SAPBEXfilterItem" xfId="518"/>
    <cellStyle name="SAPBEXfilterText" xfId="519"/>
    <cellStyle name="SAPBEXfilterText 2" xfId="520"/>
    <cellStyle name="SAPBEXfilterText 3" xfId="521"/>
    <cellStyle name="SAPBEXfilterText_Book2" xfId="522"/>
    <cellStyle name="SAPBEXformats" xfId="523"/>
    <cellStyle name="SAPBEXheaderItem" xfId="524"/>
    <cellStyle name="SAPBEXheaderItem 2" xfId="525"/>
    <cellStyle name="SAPBEXheaderItem 3" xfId="526"/>
    <cellStyle name="SAPBEXheaderItem_Book2" xfId="527"/>
    <cellStyle name="SAPBEXheaderText" xfId="528"/>
    <cellStyle name="SAPBEXheaderText 2" xfId="529"/>
    <cellStyle name="SAPBEXheaderText 3" xfId="530"/>
    <cellStyle name="SAPBEXheaderText_Book2" xfId="531"/>
    <cellStyle name="SAPBEXHLevel0" xfId="532"/>
    <cellStyle name="SAPBEXHLevel0 2" xfId="533"/>
    <cellStyle name="SAPBEXHLevel0 3" xfId="534"/>
    <cellStyle name="SAPBEXHLevel0_Book2" xfId="535"/>
    <cellStyle name="SAPBEXHLevel0X" xfId="536"/>
    <cellStyle name="SAPBEXHLevel0X 2" xfId="537"/>
    <cellStyle name="SAPBEXHLevel0X 3" xfId="538"/>
    <cellStyle name="SAPBEXHLevel0X_Book2" xfId="539"/>
    <cellStyle name="SAPBEXHLevel1" xfId="540"/>
    <cellStyle name="SAPBEXHLevel1 2" xfId="541"/>
    <cellStyle name="SAPBEXHLevel1 3" xfId="542"/>
    <cellStyle name="SAPBEXHLevel1_Book2" xfId="543"/>
    <cellStyle name="SAPBEXHLevel1X" xfId="544"/>
    <cellStyle name="SAPBEXHLevel1X 2" xfId="545"/>
    <cellStyle name="SAPBEXHLevel1X 3" xfId="546"/>
    <cellStyle name="SAPBEXHLevel1X_Book2" xfId="547"/>
    <cellStyle name="SAPBEXHLevel2" xfId="548"/>
    <cellStyle name="SAPBEXHLevel2 2" xfId="549"/>
    <cellStyle name="SAPBEXHLevel2 3" xfId="550"/>
    <cellStyle name="SAPBEXHLevel2_Book2" xfId="551"/>
    <cellStyle name="SAPBEXHLevel2X" xfId="552"/>
    <cellStyle name="SAPBEXHLevel2X 2" xfId="553"/>
    <cellStyle name="SAPBEXHLevel2X 3" xfId="554"/>
    <cellStyle name="SAPBEXHLevel2X_Book2" xfId="555"/>
    <cellStyle name="SAPBEXHLevel3" xfId="556"/>
    <cellStyle name="SAPBEXHLevel3 2" xfId="557"/>
    <cellStyle name="SAPBEXHLevel3 3" xfId="558"/>
    <cellStyle name="SAPBEXHLevel3_Book2" xfId="559"/>
    <cellStyle name="SAPBEXHLevel3X" xfId="560"/>
    <cellStyle name="SAPBEXHLevel3X 2" xfId="561"/>
    <cellStyle name="SAPBEXHLevel3X 3" xfId="562"/>
    <cellStyle name="SAPBEXHLevel3X_Book2" xfId="563"/>
    <cellStyle name="SAPBEXinputData" xfId="564"/>
    <cellStyle name="SAPBEXinputData 2" xfId="565"/>
    <cellStyle name="SAPBEXinputData 3" xfId="566"/>
    <cellStyle name="SAPBEXinputData_Book2" xfId="567"/>
    <cellStyle name="SAPBEXItemHeader" xfId="568"/>
    <cellStyle name="SAPBEXresData" xfId="569"/>
    <cellStyle name="SAPBEXresDataEmph" xfId="570"/>
    <cellStyle name="SAPBEXresItem" xfId="571"/>
    <cellStyle name="SAPBEXresItemX" xfId="572"/>
    <cellStyle name="SAPBEXstdData" xfId="573"/>
    <cellStyle name="SAPBEXstdDataEmph" xfId="574"/>
    <cellStyle name="SAPBEXstdItem" xfId="575"/>
    <cellStyle name="SAPBEXstdItem 2" xfId="576"/>
    <cellStyle name="SAPBEXstdItem_Book2" xfId="577"/>
    <cellStyle name="SAPBEXstdItemX" xfId="578"/>
    <cellStyle name="SAPBEXtitle" xfId="579"/>
    <cellStyle name="SAPBEXtitle 2" xfId="580"/>
    <cellStyle name="SAPBEXtitle 3" xfId="581"/>
    <cellStyle name="SAPBEXtitle_Book2" xfId="582"/>
    <cellStyle name="SAPBEXunassignedItem" xfId="583"/>
    <cellStyle name="SAPBEXundefined" xfId="584"/>
    <cellStyle name="Sheet Title" xfId="585"/>
    <cellStyle name="Standard_01" xfId="586"/>
    <cellStyle name="Style 1" xfId="587"/>
    <cellStyle name="Style 1 2" xfId="588"/>
    <cellStyle name="Style 1 3" xfId="589"/>
    <cellStyle name="Style 1_EF &amp; CT Bud CY11 V5" xfId="590"/>
    <cellStyle name="Text Indent A" xfId="591"/>
    <cellStyle name="Text Indent B" xfId="592"/>
    <cellStyle name="Text Indent C" xfId="593"/>
    <cellStyle name="top" xfId="594"/>
    <cellStyle name="Total 2" xfId="595"/>
    <cellStyle name="Total 3" xfId="596"/>
    <cellStyle name="Total 4" xfId="597"/>
    <cellStyle name="Tusental (0)_aug 97" xfId="598"/>
    <cellStyle name="Tusental_aug 97" xfId="599"/>
    <cellStyle name="u" xfId="600"/>
    <cellStyle name="u_Actis Bgt F08 formats_SO" xfId="601"/>
    <cellStyle name="u_Actis Bgt F08 formats_YN" xfId="602"/>
    <cellStyle name="u_Actis MIS - March 06" xfId="603"/>
    <cellStyle name="u_Actis MIS March 07 w rev budget FINAL" xfId="604"/>
    <cellStyle name="u_Actis MIS March 07 w rev budget FINAL w-o cont" xfId="605"/>
    <cellStyle name="u_Actis MIS Nov 06 w rev budget" xfId="606"/>
    <cellStyle name="u_Actis QE 07 Mar07" xfId="607"/>
    <cellStyle name="u_Actis S&amp;D Mar07" xfId="608"/>
    <cellStyle name="u_Book5" xfId="609"/>
    <cellStyle name="u_Budget first cut_LD POC" xfId="610"/>
    <cellStyle name="u_CMG Capex Budget File_V1_13.03.09(copy)" xfId="611"/>
    <cellStyle name="u_CMG Capex Budget File_V1_13.03.09(copy)_FINAL_MIS_YTD_FEBRUARY_2011" xfId="612"/>
    <cellStyle name="u_CMG Capex Budget File_V1_13.03.09(copy)_FINAL_MIS_YTD_JANUARY_2010" xfId="613"/>
    <cellStyle name="u_Corp MIS July  08" xfId="614"/>
    <cellStyle name="u_Diabetes Sales Flash Jul 11" xfId="615"/>
    <cellStyle name="u_Diabetes Sales Flash Jun 11" xfId="616"/>
    <cellStyle name="u_FINAL BUDGET BOOKLET FY07" xfId="617"/>
    <cellStyle name="u_General Medicine   Flash - December 08" xfId="618"/>
    <cellStyle name="u_General Medicine MIS September 08" xfId="619"/>
    <cellStyle name="u_GM Budget - FY-10 - 3rd Version" xfId="620"/>
    <cellStyle name="u_GM Budget 2008-09" xfId="621"/>
    <cellStyle name="u_P &amp; L" xfId="622"/>
    <cellStyle name="u_S&amp;D" xfId="623"/>
    <cellStyle name="u_S&amp;D June 06" xfId="624"/>
    <cellStyle name="u_S&amp;D May 06" xfId="625"/>
    <cellStyle name="Valuta (0)_aug 97" xfId="626"/>
    <cellStyle name="Valuta_aug 97" xfId="627"/>
    <cellStyle name="Warning Text 2" xfId="628"/>
    <cellStyle name="Warning Text 3" xfId="629"/>
    <cellStyle name="Warning Text 4" xfId="630"/>
    <cellStyle name="Yellow" xfId="6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124</xdr:row>
      <xdr:rowOff>0</xdr:rowOff>
    </xdr:from>
    <xdr:ext cx="123825" cy="123825"/>
    <xdr:pic>
      <xdr:nvPicPr>
        <xdr:cNvPr id="2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282797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124</xdr:row>
      <xdr:rowOff>0</xdr:rowOff>
    </xdr:from>
    <xdr:ext cx="123825" cy="123825"/>
    <xdr:pic>
      <xdr:nvPicPr>
        <xdr:cNvPr id="3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282797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124</xdr:row>
      <xdr:rowOff>0</xdr:rowOff>
    </xdr:from>
    <xdr:ext cx="123825" cy="123825"/>
    <xdr:pic>
      <xdr:nvPicPr>
        <xdr:cNvPr id="4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282797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124</xdr:row>
      <xdr:rowOff>0</xdr:rowOff>
    </xdr:from>
    <xdr:ext cx="123825" cy="123825"/>
    <xdr:pic>
      <xdr:nvPicPr>
        <xdr:cNvPr id="5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282797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124</xdr:row>
      <xdr:rowOff>0</xdr:rowOff>
    </xdr:from>
    <xdr:ext cx="123825" cy="123825"/>
    <xdr:pic>
      <xdr:nvPicPr>
        <xdr:cNvPr id="6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282797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124</xdr:row>
      <xdr:rowOff>0</xdr:rowOff>
    </xdr:from>
    <xdr:ext cx="123825" cy="123825"/>
    <xdr:pic>
      <xdr:nvPicPr>
        <xdr:cNvPr id="7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282797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124</xdr:row>
      <xdr:rowOff>0</xdr:rowOff>
    </xdr:from>
    <xdr:ext cx="123825" cy="123825"/>
    <xdr:pic>
      <xdr:nvPicPr>
        <xdr:cNvPr id="8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282797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124</xdr:row>
      <xdr:rowOff>0</xdr:rowOff>
    </xdr:from>
    <xdr:ext cx="123825" cy="123825"/>
    <xdr:pic>
      <xdr:nvPicPr>
        <xdr:cNvPr id="9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282797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124</xdr:row>
      <xdr:rowOff>0</xdr:rowOff>
    </xdr:from>
    <xdr:ext cx="123825" cy="123825"/>
    <xdr:pic>
      <xdr:nvPicPr>
        <xdr:cNvPr id="10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282797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124</xdr:row>
      <xdr:rowOff>0</xdr:rowOff>
    </xdr:from>
    <xdr:ext cx="123825" cy="123825"/>
    <xdr:pic>
      <xdr:nvPicPr>
        <xdr:cNvPr id="11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282797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124</xdr:row>
      <xdr:rowOff>0</xdr:rowOff>
    </xdr:from>
    <xdr:ext cx="123825" cy="123825"/>
    <xdr:pic>
      <xdr:nvPicPr>
        <xdr:cNvPr id="12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282797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124</xdr:row>
      <xdr:rowOff>0</xdr:rowOff>
    </xdr:from>
    <xdr:ext cx="123825" cy="123825"/>
    <xdr:pic>
      <xdr:nvPicPr>
        <xdr:cNvPr id="13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282797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124</xdr:row>
      <xdr:rowOff>0</xdr:rowOff>
    </xdr:from>
    <xdr:ext cx="123825" cy="123825"/>
    <xdr:pic>
      <xdr:nvPicPr>
        <xdr:cNvPr id="14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282797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124</xdr:row>
      <xdr:rowOff>0</xdr:rowOff>
    </xdr:from>
    <xdr:ext cx="123825" cy="123825"/>
    <xdr:pic>
      <xdr:nvPicPr>
        <xdr:cNvPr id="15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282797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124</xdr:row>
      <xdr:rowOff>0</xdr:rowOff>
    </xdr:from>
    <xdr:ext cx="123825" cy="123825"/>
    <xdr:pic>
      <xdr:nvPicPr>
        <xdr:cNvPr id="16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282797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124</xdr:row>
      <xdr:rowOff>0</xdr:rowOff>
    </xdr:from>
    <xdr:ext cx="123825" cy="123825"/>
    <xdr:pic>
      <xdr:nvPicPr>
        <xdr:cNvPr id="17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282797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124</xdr:row>
      <xdr:rowOff>0</xdr:rowOff>
    </xdr:from>
    <xdr:ext cx="123825" cy="123825"/>
    <xdr:pic>
      <xdr:nvPicPr>
        <xdr:cNvPr id="18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282797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124</xdr:row>
      <xdr:rowOff>0</xdr:rowOff>
    </xdr:from>
    <xdr:ext cx="123825" cy="123825"/>
    <xdr:pic>
      <xdr:nvPicPr>
        <xdr:cNvPr id="19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282797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124</xdr:row>
      <xdr:rowOff>0</xdr:rowOff>
    </xdr:from>
    <xdr:ext cx="123825" cy="123825"/>
    <xdr:pic>
      <xdr:nvPicPr>
        <xdr:cNvPr id="20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282797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124</xdr:row>
      <xdr:rowOff>0</xdr:rowOff>
    </xdr:from>
    <xdr:ext cx="123825" cy="123825"/>
    <xdr:pic>
      <xdr:nvPicPr>
        <xdr:cNvPr id="21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282797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124</xdr:row>
      <xdr:rowOff>0</xdr:rowOff>
    </xdr:from>
    <xdr:ext cx="123825" cy="123825"/>
    <xdr:pic>
      <xdr:nvPicPr>
        <xdr:cNvPr id="22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282797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124</xdr:row>
      <xdr:rowOff>0</xdr:rowOff>
    </xdr:from>
    <xdr:ext cx="123825" cy="123825"/>
    <xdr:pic>
      <xdr:nvPicPr>
        <xdr:cNvPr id="23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282797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124</xdr:row>
      <xdr:rowOff>0</xdr:rowOff>
    </xdr:from>
    <xdr:ext cx="123825" cy="123825"/>
    <xdr:pic>
      <xdr:nvPicPr>
        <xdr:cNvPr id="24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282797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174</xdr:row>
      <xdr:rowOff>0</xdr:rowOff>
    </xdr:from>
    <xdr:ext cx="123825" cy="123825"/>
    <xdr:pic>
      <xdr:nvPicPr>
        <xdr:cNvPr id="25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397097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174</xdr:row>
      <xdr:rowOff>0</xdr:rowOff>
    </xdr:from>
    <xdr:ext cx="123825" cy="123825"/>
    <xdr:pic>
      <xdr:nvPicPr>
        <xdr:cNvPr id="26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397097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174</xdr:row>
      <xdr:rowOff>0</xdr:rowOff>
    </xdr:from>
    <xdr:ext cx="123825" cy="123825"/>
    <xdr:pic>
      <xdr:nvPicPr>
        <xdr:cNvPr id="27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397097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174</xdr:row>
      <xdr:rowOff>0</xdr:rowOff>
    </xdr:from>
    <xdr:ext cx="123825" cy="123825"/>
    <xdr:pic>
      <xdr:nvPicPr>
        <xdr:cNvPr id="28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397097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174</xdr:row>
      <xdr:rowOff>0</xdr:rowOff>
    </xdr:from>
    <xdr:ext cx="123825" cy="123825"/>
    <xdr:pic>
      <xdr:nvPicPr>
        <xdr:cNvPr id="29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397097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174</xdr:row>
      <xdr:rowOff>0</xdr:rowOff>
    </xdr:from>
    <xdr:ext cx="123825" cy="123825"/>
    <xdr:pic>
      <xdr:nvPicPr>
        <xdr:cNvPr id="30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397097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174</xdr:row>
      <xdr:rowOff>0</xdr:rowOff>
    </xdr:from>
    <xdr:ext cx="123825" cy="123825"/>
    <xdr:pic>
      <xdr:nvPicPr>
        <xdr:cNvPr id="31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397097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174</xdr:row>
      <xdr:rowOff>0</xdr:rowOff>
    </xdr:from>
    <xdr:ext cx="123825" cy="123825"/>
    <xdr:pic>
      <xdr:nvPicPr>
        <xdr:cNvPr id="32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397097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174</xdr:row>
      <xdr:rowOff>0</xdr:rowOff>
    </xdr:from>
    <xdr:ext cx="123825" cy="123825"/>
    <xdr:pic>
      <xdr:nvPicPr>
        <xdr:cNvPr id="33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397097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174</xdr:row>
      <xdr:rowOff>0</xdr:rowOff>
    </xdr:from>
    <xdr:ext cx="123825" cy="123825"/>
    <xdr:pic>
      <xdr:nvPicPr>
        <xdr:cNvPr id="34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397097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174</xdr:row>
      <xdr:rowOff>0</xdr:rowOff>
    </xdr:from>
    <xdr:ext cx="123825" cy="123825"/>
    <xdr:pic>
      <xdr:nvPicPr>
        <xdr:cNvPr id="35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397097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174</xdr:row>
      <xdr:rowOff>0</xdr:rowOff>
    </xdr:from>
    <xdr:ext cx="123825" cy="123825"/>
    <xdr:pic>
      <xdr:nvPicPr>
        <xdr:cNvPr id="36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397097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174</xdr:row>
      <xdr:rowOff>0</xdr:rowOff>
    </xdr:from>
    <xdr:ext cx="123825" cy="123825"/>
    <xdr:pic>
      <xdr:nvPicPr>
        <xdr:cNvPr id="37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397097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174</xdr:row>
      <xdr:rowOff>0</xdr:rowOff>
    </xdr:from>
    <xdr:ext cx="123825" cy="123825"/>
    <xdr:pic>
      <xdr:nvPicPr>
        <xdr:cNvPr id="38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397097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174</xdr:row>
      <xdr:rowOff>0</xdr:rowOff>
    </xdr:from>
    <xdr:ext cx="123825" cy="123825"/>
    <xdr:pic>
      <xdr:nvPicPr>
        <xdr:cNvPr id="39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397097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174</xdr:row>
      <xdr:rowOff>0</xdr:rowOff>
    </xdr:from>
    <xdr:ext cx="123825" cy="123825"/>
    <xdr:pic>
      <xdr:nvPicPr>
        <xdr:cNvPr id="40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397097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174</xdr:row>
      <xdr:rowOff>0</xdr:rowOff>
    </xdr:from>
    <xdr:ext cx="123825" cy="123825"/>
    <xdr:pic>
      <xdr:nvPicPr>
        <xdr:cNvPr id="41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397097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174</xdr:row>
      <xdr:rowOff>0</xdr:rowOff>
    </xdr:from>
    <xdr:ext cx="123825" cy="123825"/>
    <xdr:pic>
      <xdr:nvPicPr>
        <xdr:cNvPr id="42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397097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174</xdr:row>
      <xdr:rowOff>0</xdr:rowOff>
    </xdr:from>
    <xdr:ext cx="123825" cy="123825"/>
    <xdr:pic>
      <xdr:nvPicPr>
        <xdr:cNvPr id="43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397097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174</xdr:row>
      <xdr:rowOff>0</xdr:rowOff>
    </xdr:from>
    <xdr:ext cx="123825" cy="123825"/>
    <xdr:pic>
      <xdr:nvPicPr>
        <xdr:cNvPr id="44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397097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174</xdr:row>
      <xdr:rowOff>0</xdr:rowOff>
    </xdr:from>
    <xdr:ext cx="123825" cy="123825"/>
    <xdr:pic>
      <xdr:nvPicPr>
        <xdr:cNvPr id="45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397097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174</xdr:row>
      <xdr:rowOff>0</xdr:rowOff>
    </xdr:from>
    <xdr:ext cx="123825" cy="123825"/>
    <xdr:pic>
      <xdr:nvPicPr>
        <xdr:cNvPr id="46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397097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174</xdr:row>
      <xdr:rowOff>0</xdr:rowOff>
    </xdr:from>
    <xdr:ext cx="123825" cy="123825"/>
    <xdr:pic>
      <xdr:nvPicPr>
        <xdr:cNvPr id="47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397097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124</xdr:row>
      <xdr:rowOff>0</xdr:rowOff>
    </xdr:from>
    <xdr:ext cx="123825" cy="123825"/>
    <xdr:pic>
      <xdr:nvPicPr>
        <xdr:cNvPr id="48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282797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124</xdr:row>
      <xdr:rowOff>0</xdr:rowOff>
    </xdr:from>
    <xdr:ext cx="123825" cy="123825"/>
    <xdr:pic>
      <xdr:nvPicPr>
        <xdr:cNvPr id="49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282797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124</xdr:row>
      <xdr:rowOff>0</xdr:rowOff>
    </xdr:from>
    <xdr:ext cx="123825" cy="123825"/>
    <xdr:pic>
      <xdr:nvPicPr>
        <xdr:cNvPr id="50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282797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124</xdr:row>
      <xdr:rowOff>0</xdr:rowOff>
    </xdr:from>
    <xdr:ext cx="123825" cy="123825"/>
    <xdr:pic>
      <xdr:nvPicPr>
        <xdr:cNvPr id="51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282797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124</xdr:row>
      <xdr:rowOff>0</xdr:rowOff>
    </xdr:from>
    <xdr:ext cx="123825" cy="123825"/>
    <xdr:pic>
      <xdr:nvPicPr>
        <xdr:cNvPr id="52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282797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124</xdr:row>
      <xdr:rowOff>0</xdr:rowOff>
    </xdr:from>
    <xdr:ext cx="123825" cy="123825"/>
    <xdr:pic>
      <xdr:nvPicPr>
        <xdr:cNvPr id="53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282797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124</xdr:row>
      <xdr:rowOff>0</xdr:rowOff>
    </xdr:from>
    <xdr:ext cx="123825" cy="123825"/>
    <xdr:pic>
      <xdr:nvPicPr>
        <xdr:cNvPr id="54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282797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124</xdr:row>
      <xdr:rowOff>0</xdr:rowOff>
    </xdr:from>
    <xdr:ext cx="123825" cy="123825"/>
    <xdr:pic>
      <xdr:nvPicPr>
        <xdr:cNvPr id="55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282797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124</xdr:row>
      <xdr:rowOff>0</xdr:rowOff>
    </xdr:from>
    <xdr:ext cx="123825" cy="123825"/>
    <xdr:pic>
      <xdr:nvPicPr>
        <xdr:cNvPr id="56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282797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124</xdr:row>
      <xdr:rowOff>0</xdr:rowOff>
    </xdr:from>
    <xdr:ext cx="123825" cy="123825"/>
    <xdr:pic>
      <xdr:nvPicPr>
        <xdr:cNvPr id="57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282797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124</xdr:row>
      <xdr:rowOff>0</xdr:rowOff>
    </xdr:from>
    <xdr:ext cx="123825" cy="123825"/>
    <xdr:pic>
      <xdr:nvPicPr>
        <xdr:cNvPr id="58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282797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124</xdr:row>
      <xdr:rowOff>0</xdr:rowOff>
    </xdr:from>
    <xdr:ext cx="123825" cy="123825"/>
    <xdr:pic>
      <xdr:nvPicPr>
        <xdr:cNvPr id="59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282797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124</xdr:row>
      <xdr:rowOff>0</xdr:rowOff>
    </xdr:from>
    <xdr:ext cx="123825" cy="123825"/>
    <xdr:pic>
      <xdr:nvPicPr>
        <xdr:cNvPr id="60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282797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124</xdr:row>
      <xdr:rowOff>0</xdr:rowOff>
    </xdr:from>
    <xdr:ext cx="123825" cy="123825"/>
    <xdr:pic>
      <xdr:nvPicPr>
        <xdr:cNvPr id="61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282797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124</xdr:row>
      <xdr:rowOff>0</xdr:rowOff>
    </xdr:from>
    <xdr:ext cx="123825" cy="123825"/>
    <xdr:pic>
      <xdr:nvPicPr>
        <xdr:cNvPr id="62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282797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124</xdr:row>
      <xdr:rowOff>0</xdr:rowOff>
    </xdr:from>
    <xdr:ext cx="123825" cy="123825"/>
    <xdr:pic>
      <xdr:nvPicPr>
        <xdr:cNvPr id="63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282797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124</xdr:row>
      <xdr:rowOff>0</xdr:rowOff>
    </xdr:from>
    <xdr:ext cx="123825" cy="123825"/>
    <xdr:pic>
      <xdr:nvPicPr>
        <xdr:cNvPr id="64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282797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124</xdr:row>
      <xdr:rowOff>0</xdr:rowOff>
    </xdr:from>
    <xdr:ext cx="123825" cy="123825"/>
    <xdr:pic>
      <xdr:nvPicPr>
        <xdr:cNvPr id="65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282797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124</xdr:row>
      <xdr:rowOff>0</xdr:rowOff>
    </xdr:from>
    <xdr:ext cx="123825" cy="123825"/>
    <xdr:pic>
      <xdr:nvPicPr>
        <xdr:cNvPr id="66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282797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124</xdr:row>
      <xdr:rowOff>0</xdr:rowOff>
    </xdr:from>
    <xdr:ext cx="123825" cy="123825"/>
    <xdr:pic>
      <xdr:nvPicPr>
        <xdr:cNvPr id="67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282797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124</xdr:row>
      <xdr:rowOff>0</xdr:rowOff>
    </xdr:from>
    <xdr:ext cx="123825" cy="123825"/>
    <xdr:pic>
      <xdr:nvPicPr>
        <xdr:cNvPr id="68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282797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124</xdr:row>
      <xdr:rowOff>0</xdr:rowOff>
    </xdr:from>
    <xdr:ext cx="123825" cy="123825"/>
    <xdr:pic>
      <xdr:nvPicPr>
        <xdr:cNvPr id="69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282797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124</xdr:row>
      <xdr:rowOff>0</xdr:rowOff>
    </xdr:from>
    <xdr:ext cx="123825" cy="123825"/>
    <xdr:pic>
      <xdr:nvPicPr>
        <xdr:cNvPr id="70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282797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124</xdr:row>
      <xdr:rowOff>0</xdr:rowOff>
    </xdr:from>
    <xdr:ext cx="123825" cy="123825"/>
    <xdr:pic>
      <xdr:nvPicPr>
        <xdr:cNvPr id="71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282797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124</xdr:row>
      <xdr:rowOff>0</xdr:rowOff>
    </xdr:from>
    <xdr:ext cx="123825" cy="123825"/>
    <xdr:pic>
      <xdr:nvPicPr>
        <xdr:cNvPr id="72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282797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124</xdr:row>
      <xdr:rowOff>0</xdr:rowOff>
    </xdr:from>
    <xdr:ext cx="123825" cy="123825"/>
    <xdr:pic>
      <xdr:nvPicPr>
        <xdr:cNvPr id="73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282797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124</xdr:row>
      <xdr:rowOff>0</xdr:rowOff>
    </xdr:from>
    <xdr:ext cx="123825" cy="123825"/>
    <xdr:pic>
      <xdr:nvPicPr>
        <xdr:cNvPr id="74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282797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124</xdr:row>
      <xdr:rowOff>0</xdr:rowOff>
    </xdr:from>
    <xdr:ext cx="123825" cy="123825"/>
    <xdr:pic>
      <xdr:nvPicPr>
        <xdr:cNvPr id="75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282797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124</xdr:row>
      <xdr:rowOff>0</xdr:rowOff>
    </xdr:from>
    <xdr:ext cx="123825" cy="123825"/>
    <xdr:pic>
      <xdr:nvPicPr>
        <xdr:cNvPr id="76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282797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124</xdr:row>
      <xdr:rowOff>0</xdr:rowOff>
    </xdr:from>
    <xdr:ext cx="123825" cy="123825"/>
    <xdr:pic>
      <xdr:nvPicPr>
        <xdr:cNvPr id="77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282797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124</xdr:row>
      <xdr:rowOff>0</xdr:rowOff>
    </xdr:from>
    <xdr:ext cx="123825" cy="123825"/>
    <xdr:pic>
      <xdr:nvPicPr>
        <xdr:cNvPr id="78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282797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124</xdr:row>
      <xdr:rowOff>0</xdr:rowOff>
    </xdr:from>
    <xdr:ext cx="123825" cy="123825"/>
    <xdr:pic>
      <xdr:nvPicPr>
        <xdr:cNvPr id="79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282797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124</xdr:row>
      <xdr:rowOff>0</xdr:rowOff>
    </xdr:from>
    <xdr:ext cx="123825" cy="123825"/>
    <xdr:pic>
      <xdr:nvPicPr>
        <xdr:cNvPr id="80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282797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124</xdr:row>
      <xdr:rowOff>0</xdr:rowOff>
    </xdr:from>
    <xdr:ext cx="123825" cy="123825"/>
    <xdr:pic>
      <xdr:nvPicPr>
        <xdr:cNvPr id="81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282797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124</xdr:row>
      <xdr:rowOff>0</xdr:rowOff>
    </xdr:from>
    <xdr:ext cx="123825" cy="123825"/>
    <xdr:pic>
      <xdr:nvPicPr>
        <xdr:cNvPr id="82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282797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124</xdr:row>
      <xdr:rowOff>0</xdr:rowOff>
    </xdr:from>
    <xdr:ext cx="123825" cy="123825"/>
    <xdr:pic>
      <xdr:nvPicPr>
        <xdr:cNvPr id="83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282797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124</xdr:row>
      <xdr:rowOff>0</xdr:rowOff>
    </xdr:from>
    <xdr:ext cx="123825" cy="123825"/>
    <xdr:pic>
      <xdr:nvPicPr>
        <xdr:cNvPr id="84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282797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124</xdr:row>
      <xdr:rowOff>0</xdr:rowOff>
    </xdr:from>
    <xdr:ext cx="123825" cy="123825"/>
    <xdr:pic>
      <xdr:nvPicPr>
        <xdr:cNvPr id="85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282797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124</xdr:row>
      <xdr:rowOff>0</xdr:rowOff>
    </xdr:from>
    <xdr:ext cx="123825" cy="123825"/>
    <xdr:pic>
      <xdr:nvPicPr>
        <xdr:cNvPr id="86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282797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124</xdr:row>
      <xdr:rowOff>0</xdr:rowOff>
    </xdr:from>
    <xdr:ext cx="123825" cy="123825"/>
    <xdr:pic>
      <xdr:nvPicPr>
        <xdr:cNvPr id="87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282797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124</xdr:row>
      <xdr:rowOff>0</xdr:rowOff>
    </xdr:from>
    <xdr:ext cx="123825" cy="123825"/>
    <xdr:pic>
      <xdr:nvPicPr>
        <xdr:cNvPr id="88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282797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124</xdr:row>
      <xdr:rowOff>0</xdr:rowOff>
    </xdr:from>
    <xdr:ext cx="123825" cy="123825"/>
    <xdr:pic>
      <xdr:nvPicPr>
        <xdr:cNvPr id="89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282797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124</xdr:row>
      <xdr:rowOff>0</xdr:rowOff>
    </xdr:from>
    <xdr:ext cx="123825" cy="123825"/>
    <xdr:pic>
      <xdr:nvPicPr>
        <xdr:cNvPr id="90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282797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124</xdr:row>
      <xdr:rowOff>0</xdr:rowOff>
    </xdr:from>
    <xdr:ext cx="123825" cy="123825"/>
    <xdr:pic>
      <xdr:nvPicPr>
        <xdr:cNvPr id="91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282797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124</xdr:row>
      <xdr:rowOff>0</xdr:rowOff>
    </xdr:from>
    <xdr:ext cx="123825" cy="123825"/>
    <xdr:pic>
      <xdr:nvPicPr>
        <xdr:cNvPr id="92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282797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124</xdr:row>
      <xdr:rowOff>0</xdr:rowOff>
    </xdr:from>
    <xdr:ext cx="123825" cy="123825"/>
    <xdr:pic>
      <xdr:nvPicPr>
        <xdr:cNvPr id="93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282797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263</xdr:row>
      <xdr:rowOff>0</xdr:rowOff>
    </xdr:from>
    <xdr:ext cx="123825" cy="123825"/>
    <xdr:pic>
      <xdr:nvPicPr>
        <xdr:cNvPr id="94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60055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263</xdr:row>
      <xdr:rowOff>0</xdr:rowOff>
    </xdr:from>
    <xdr:ext cx="123825" cy="123825"/>
    <xdr:pic>
      <xdr:nvPicPr>
        <xdr:cNvPr id="95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60055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263</xdr:row>
      <xdr:rowOff>0</xdr:rowOff>
    </xdr:from>
    <xdr:ext cx="123825" cy="123825"/>
    <xdr:pic>
      <xdr:nvPicPr>
        <xdr:cNvPr id="96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60055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263</xdr:row>
      <xdr:rowOff>0</xdr:rowOff>
    </xdr:from>
    <xdr:ext cx="123825" cy="123825"/>
    <xdr:pic>
      <xdr:nvPicPr>
        <xdr:cNvPr id="97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60055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263</xdr:row>
      <xdr:rowOff>0</xdr:rowOff>
    </xdr:from>
    <xdr:ext cx="123825" cy="123825"/>
    <xdr:pic>
      <xdr:nvPicPr>
        <xdr:cNvPr id="98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60055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263</xdr:row>
      <xdr:rowOff>0</xdr:rowOff>
    </xdr:from>
    <xdr:ext cx="123825" cy="123825"/>
    <xdr:pic>
      <xdr:nvPicPr>
        <xdr:cNvPr id="99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60055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263</xdr:row>
      <xdr:rowOff>0</xdr:rowOff>
    </xdr:from>
    <xdr:ext cx="123825" cy="123825"/>
    <xdr:pic>
      <xdr:nvPicPr>
        <xdr:cNvPr id="100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60055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263</xdr:row>
      <xdr:rowOff>0</xdr:rowOff>
    </xdr:from>
    <xdr:ext cx="123825" cy="123825"/>
    <xdr:pic>
      <xdr:nvPicPr>
        <xdr:cNvPr id="101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60055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263</xdr:row>
      <xdr:rowOff>0</xdr:rowOff>
    </xdr:from>
    <xdr:ext cx="123825" cy="123825"/>
    <xdr:pic>
      <xdr:nvPicPr>
        <xdr:cNvPr id="102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60055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263</xdr:row>
      <xdr:rowOff>0</xdr:rowOff>
    </xdr:from>
    <xdr:ext cx="123825" cy="123825"/>
    <xdr:pic>
      <xdr:nvPicPr>
        <xdr:cNvPr id="103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60055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263</xdr:row>
      <xdr:rowOff>0</xdr:rowOff>
    </xdr:from>
    <xdr:ext cx="123825" cy="123825"/>
    <xdr:pic>
      <xdr:nvPicPr>
        <xdr:cNvPr id="104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60055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263</xdr:row>
      <xdr:rowOff>0</xdr:rowOff>
    </xdr:from>
    <xdr:ext cx="123825" cy="123825"/>
    <xdr:pic>
      <xdr:nvPicPr>
        <xdr:cNvPr id="105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60055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263</xdr:row>
      <xdr:rowOff>0</xdr:rowOff>
    </xdr:from>
    <xdr:ext cx="123825" cy="123825"/>
    <xdr:pic>
      <xdr:nvPicPr>
        <xdr:cNvPr id="106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60055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263</xdr:row>
      <xdr:rowOff>0</xdr:rowOff>
    </xdr:from>
    <xdr:ext cx="123825" cy="123825"/>
    <xdr:pic>
      <xdr:nvPicPr>
        <xdr:cNvPr id="107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60055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263</xdr:row>
      <xdr:rowOff>0</xdr:rowOff>
    </xdr:from>
    <xdr:ext cx="123825" cy="123825"/>
    <xdr:pic>
      <xdr:nvPicPr>
        <xdr:cNvPr id="108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60055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263</xdr:row>
      <xdr:rowOff>0</xdr:rowOff>
    </xdr:from>
    <xdr:ext cx="123825" cy="123825"/>
    <xdr:pic>
      <xdr:nvPicPr>
        <xdr:cNvPr id="109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60055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263</xdr:row>
      <xdr:rowOff>0</xdr:rowOff>
    </xdr:from>
    <xdr:ext cx="123825" cy="123825"/>
    <xdr:pic>
      <xdr:nvPicPr>
        <xdr:cNvPr id="110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60055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263</xdr:row>
      <xdr:rowOff>0</xdr:rowOff>
    </xdr:from>
    <xdr:ext cx="123825" cy="123825"/>
    <xdr:pic>
      <xdr:nvPicPr>
        <xdr:cNvPr id="111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60055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263</xdr:row>
      <xdr:rowOff>0</xdr:rowOff>
    </xdr:from>
    <xdr:ext cx="123825" cy="123825"/>
    <xdr:pic>
      <xdr:nvPicPr>
        <xdr:cNvPr id="112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60055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263</xdr:row>
      <xdr:rowOff>0</xdr:rowOff>
    </xdr:from>
    <xdr:ext cx="123825" cy="123825"/>
    <xdr:pic>
      <xdr:nvPicPr>
        <xdr:cNvPr id="113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60055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263</xdr:row>
      <xdr:rowOff>0</xdr:rowOff>
    </xdr:from>
    <xdr:ext cx="123825" cy="123825"/>
    <xdr:pic>
      <xdr:nvPicPr>
        <xdr:cNvPr id="114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60055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263</xdr:row>
      <xdr:rowOff>0</xdr:rowOff>
    </xdr:from>
    <xdr:ext cx="123825" cy="123825"/>
    <xdr:pic>
      <xdr:nvPicPr>
        <xdr:cNvPr id="115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60055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263</xdr:row>
      <xdr:rowOff>0</xdr:rowOff>
    </xdr:from>
    <xdr:ext cx="123825" cy="123825"/>
    <xdr:pic>
      <xdr:nvPicPr>
        <xdr:cNvPr id="116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60055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263</xdr:row>
      <xdr:rowOff>0</xdr:rowOff>
    </xdr:from>
    <xdr:ext cx="123825" cy="123825"/>
    <xdr:pic>
      <xdr:nvPicPr>
        <xdr:cNvPr id="117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60055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263</xdr:row>
      <xdr:rowOff>0</xdr:rowOff>
    </xdr:from>
    <xdr:ext cx="123825" cy="123825"/>
    <xdr:pic>
      <xdr:nvPicPr>
        <xdr:cNvPr id="118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60055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263</xdr:row>
      <xdr:rowOff>0</xdr:rowOff>
    </xdr:from>
    <xdr:ext cx="123825" cy="123825"/>
    <xdr:pic>
      <xdr:nvPicPr>
        <xdr:cNvPr id="119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60055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263</xdr:row>
      <xdr:rowOff>0</xdr:rowOff>
    </xdr:from>
    <xdr:ext cx="123825" cy="123825"/>
    <xdr:pic>
      <xdr:nvPicPr>
        <xdr:cNvPr id="120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60055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263</xdr:row>
      <xdr:rowOff>0</xdr:rowOff>
    </xdr:from>
    <xdr:ext cx="123825" cy="123825"/>
    <xdr:pic>
      <xdr:nvPicPr>
        <xdr:cNvPr id="121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60055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263</xdr:row>
      <xdr:rowOff>0</xdr:rowOff>
    </xdr:from>
    <xdr:ext cx="123825" cy="123825"/>
    <xdr:pic>
      <xdr:nvPicPr>
        <xdr:cNvPr id="122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60055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263</xdr:row>
      <xdr:rowOff>0</xdr:rowOff>
    </xdr:from>
    <xdr:ext cx="123825" cy="123825"/>
    <xdr:pic>
      <xdr:nvPicPr>
        <xdr:cNvPr id="123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60055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263</xdr:row>
      <xdr:rowOff>0</xdr:rowOff>
    </xdr:from>
    <xdr:ext cx="123825" cy="123825"/>
    <xdr:pic>
      <xdr:nvPicPr>
        <xdr:cNvPr id="124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60055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263</xdr:row>
      <xdr:rowOff>0</xdr:rowOff>
    </xdr:from>
    <xdr:ext cx="123825" cy="123825"/>
    <xdr:pic>
      <xdr:nvPicPr>
        <xdr:cNvPr id="125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60055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263</xdr:row>
      <xdr:rowOff>0</xdr:rowOff>
    </xdr:from>
    <xdr:ext cx="123825" cy="123825"/>
    <xdr:pic>
      <xdr:nvPicPr>
        <xdr:cNvPr id="126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60055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263</xdr:row>
      <xdr:rowOff>0</xdr:rowOff>
    </xdr:from>
    <xdr:ext cx="123825" cy="123825"/>
    <xdr:pic>
      <xdr:nvPicPr>
        <xdr:cNvPr id="127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60055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263</xdr:row>
      <xdr:rowOff>0</xdr:rowOff>
    </xdr:from>
    <xdr:ext cx="123825" cy="123825"/>
    <xdr:pic>
      <xdr:nvPicPr>
        <xdr:cNvPr id="128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60055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263</xdr:row>
      <xdr:rowOff>0</xdr:rowOff>
    </xdr:from>
    <xdr:ext cx="123825" cy="123825"/>
    <xdr:pic>
      <xdr:nvPicPr>
        <xdr:cNvPr id="129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60055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263</xdr:row>
      <xdr:rowOff>0</xdr:rowOff>
    </xdr:from>
    <xdr:ext cx="123825" cy="123825"/>
    <xdr:pic>
      <xdr:nvPicPr>
        <xdr:cNvPr id="130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60055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263</xdr:row>
      <xdr:rowOff>0</xdr:rowOff>
    </xdr:from>
    <xdr:ext cx="123825" cy="123825"/>
    <xdr:pic>
      <xdr:nvPicPr>
        <xdr:cNvPr id="131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60055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263</xdr:row>
      <xdr:rowOff>0</xdr:rowOff>
    </xdr:from>
    <xdr:ext cx="123825" cy="123825"/>
    <xdr:pic>
      <xdr:nvPicPr>
        <xdr:cNvPr id="132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60055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263</xdr:row>
      <xdr:rowOff>0</xdr:rowOff>
    </xdr:from>
    <xdr:ext cx="123825" cy="123825"/>
    <xdr:pic>
      <xdr:nvPicPr>
        <xdr:cNvPr id="133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60055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263</xdr:row>
      <xdr:rowOff>0</xdr:rowOff>
    </xdr:from>
    <xdr:ext cx="123825" cy="123825"/>
    <xdr:pic>
      <xdr:nvPicPr>
        <xdr:cNvPr id="134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60055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263</xdr:row>
      <xdr:rowOff>0</xdr:rowOff>
    </xdr:from>
    <xdr:ext cx="123825" cy="123825"/>
    <xdr:pic>
      <xdr:nvPicPr>
        <xdr:cNvPr id="135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60055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263</xdr:row>
      <xdr:rowOff>0</xdr:rowOff>
    </xdr:from>
    <xdr:ext cx="123825" cy="123825"/>
    <xdr:pic>
      <xdr:nvPicPr>
        <xdr:cNvPr id="136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60055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263</xdr:row>
      <xdr:rowOff>0</xdr:rowOff>
    </xdr:from>
    <xdr:ext cx="123825" cy="123825"/>
    <xdr:pic>
      <xdr:nvPicPr>
        <xdr:cNvPr id="137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60055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263</xdr:row>
      <xdr:rowOff>0</xdr:rowOff>
    </xdr:from>
    <xdr:ext cx="123825" cy="123825"/>
    <xdr:pic>
      <xdr:nvPicPr>
        <xdr:cNvPr id="138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60055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263</xdr:row>
      <xdr:rowOff>0</xdr:rowOff>
    </xdr:from>
    <xdr:ext cx="123825" cy="123825"/>
    <xdr:pic>
      <xdr:nvPicPr>
        <xdr:cNvPr id="139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60055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263</xdr:row>
      <xdr:rowOff>0</xdr:rowOff>
    </xdr:from>
    <xdr:ext cx="123825" cy="123825"/>
    <xdr:pic>
      <xdr:nvPicPr>
        <xdr:cNvPr id="140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60055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263</xdr:row>
      <xdr:rowOff>0</xdr:rowOff>
    </xdr:from>
    <xdr:ext cx="123825" cy="123825"/>
    <xdr:pic>
      <xdr:nvPicPr>
        <xdr:cNvPr id="141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60055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263</xdr:row>
      <xdr:rowOff>0</xdr:rowOff>
    </xdr:from>
    <xdr:ext cx="123825" cy="123825"/>
    <xdr:pic>
      <xdr:nvPicPr>
        <xdr:cNvPr id="142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60055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263</xdr:row>
      <xdr:rowOff>0</xdr:rowOff>
    </xdr:from>
    <xdr:ext cx="123825" cy="123825"/>
    <xdr:pic>
      <xdr:nvPicPr>
        <xdr:cNvPr id="143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60055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263</xdr:row>
      <xdr:rowOff>0</xdr:rowOff>
    </xdr:from>
    <xdr:ext cx="123825" cy="123825"/>
    <xdr:pic>
      <xdr:nvPicPr>
        <xdr:cNvPr id="144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60055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263</xdr:row>
      <xdr:rowOff>0</xdr:rowOff>
    </xdr:from>
    <xdr:ext cx="123825" cy="123825"/>
    <xdr:pic>
      <xdr:nvPicPr>
        <xdr:cNvPr id="145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60055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263</xdr:row>
      <xdr:rowOff>0</xdr:rowOff>
    </xdr:from>
    <xdr:ext cx="123825" cy="123825"/>
    <xdr:pic>
      <xdr:nvPicPr>
        <xdr:cNvPr id="146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60055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263</xdr:row>
      <xdr:rowOff>0</xdr:rowOff>
    </xdr:from>
    <xdr:ext cx="123825" cy="123825"/>
    <xdr:pic>
      <xdr:nvPicPr>
        <xdr:cNvPr id="147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60055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263</xdr:row>
      <xdr:rowOff>0</xdr:rowOff>
    </xdr:from>
    <xdr:ext cx="123825" cy="123825"/>
    <xdr:pic>
      <xdr:nvPicPr>
        <xdr:cNvPr id="148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60055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263</xdr:row>
      <xdr:rowOff>0</xdr:rowOff>
    </xdr:from>
    <xdr:ext cx="123825" cy="123825"/>
    <xdr:pic>
      <xdr:nvPicPr>
        <xdr:cNvPr id="149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60055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263</xdr:row>
      <xdr:rowOff>0</xdr:rowOff>
    </xdr:from>
    <xdr:ext cx="123825" cy="123825"/>
    <xdr:pic>
      <xdr:nvPicPr>
        <xdr:cNvPr id="150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60055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263</xdr:row>
      <xdr:rowOff>0</xdr:rowOff>
    </xdr:from>
    <xdr:ext cx="123825" cy="123825"/>
    <xdr:pic>
      <xdr:nvPicPr>
        <xdr:cNvPr id="151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60055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263</xdr:row>
      <xdr:rowOff>0</xdr:rowOff>
    </xdr:from>
    <xdr:ext cx="123825" cy="123825"/>
    <xdr:pic>
      <xdr:nvPicPr>
        <xdr:cNvPr id="152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60055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263</xdr:row>
      <xdr:rowOff>0</xdr:rowOff>
    </xdr:from>
    <xdr:ext cx="123825" cy="123825"/>
    <xdr:pic>
      <xdr:nvPicPr>
        <xdr:cNvPr id="153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60055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263</xdr:row>
      <xdr:rowOff>0</xdr:rowOff>
    </xdr:from>
    <xdr:ext cx="123825" cy="123825"/>
    <xdr:pic>
      <xdr:nvPicPr>
        <xdr:cNvPr id="154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60055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263</xdr:row>
      <xdr:rowOff>0</xdr:rowOff>
    </xdr:from>
    <xdr:ext cx="123825" cy="123825"/>
    <xdr:pic>
      <xdr:nvPicPr>
        <xdr:cNvPr id="155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60055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263</xdr:row>
      <xdr:rowOff>0</xdr:rowOff>
    </xdr:from>
    <xdr:ext cx="123825" cy="123825"/>
    <xdr:pic>
      <xdr:nvPicPr>
        <xdr:cNvPr id="156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60055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263</xdr:row>
      <xdr:rowOff>0</xdr:rowOff>
    </xdr:from>
    <xdr:ext cx="123825" cy="123825"/>
    <xdr:pic>
      <xdr:nvPicPr>
        <xdr:cNvPr id="157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60055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263</xdr:row>
      <xdr:rowOff>0</xdr:rowOff>
    </xdr:from>
    <xdr:ext cx="123825" cy="123825"/>
    <xdr:pic>
      <xdr:nvPicPr>
        <xdr:cNvPr id="158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60055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263</xdr:row>
      <xdr:rowOff>0</xdr:rowOff>
    </xdr:from>
    <xdr:ext cx="123825" cy="123825"/>
    <xdr:pic>
      <xdr:nvPicPr>
        <xdr:cNvPr id="159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60055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263</xdr:row>
      <xdr:rowOff>0</xdr:rowOff>
    </xdr:from>
    <xdr:ext cx="123825" cy="123825"/>
    <xdr:pic>
      <xdr:nvPicPr>
        <xdr:cNvPr id="160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60055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263</xdr:row>
      <xdr:rowOff>0</xdr:rowOff>
    </xdr:from>
    <xdr:ext cx="123825" cy="123825"/>
    <xdr:pic>
      <xdr:nvPicPr>
        <xdr:cNvPr id="161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60055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263</xdr:row>
      <xdr:rowOff>0</xdr:rowOff>
    </xdr:from>
    <xdr:ext cx="123825" cy="123825"/>
    <xdr:pic>
      <xdr:nvPicPr>
        <xdr:cNvPr id="162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60055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263</xdr:row>
      <xdr:rowOff>0</xdr:rowOff>
    </xdr:from>
    <xdr:ext cx="123825" cy="123825"/>
    <xdr:pic>
      <xdr:nvPicPr>
        <xdr:cNvPr id="163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60055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263</xdr:row>
      <xdr:rowOff>0</xdr:rowOff>
    </xdr:from>
    <xdr:ext cx="123825" cy="123825"/>
    <xdr:pic>
      <xdr:nvPicPr>
        <xdr:cNvPr id="164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60055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263</xdr:row>
      <xdr:rowOff>0</xdr:rowOff>
    </xdr:from>
    <xdr:ext cx="123825" cy="123825"/>
    <xdr:pic>
      <xdr:nvPicPr>
        <xdr:cNvPr id="165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60055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263</xdr:row>
      <xdr:rowOff>0</xdr:rowOff>
    </xdr:from>
    <xdr:ext cx="123825" cy="123825"/>
    <xdr:pic>
      <xdr:nvPicPr>
        <xdr:cNvPr id="166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60055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263</xdr:row>
      <xdr:rowOff>0</xdr:rowOff>
    </xdr:from>
    <xdr:ext cx="123825" cy="123825"/>
    <xdr:pic>
      <xdr:nvPicPr>
        <xdr:cNvPr id="167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60055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263</xdr:row>
      <xdr:rowOff>0</xdr:rowOff>
    </xdr:from>
    <xdr:ext cx="123825" cy="123825"/>
    <xdr:pic>
      <xdr:nvPicPr>
        <xdr:cNvPr id="168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60055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263</xdr:row>
      <xdr:rowOff>0</xdr:rowOff>
    </xdr:from>
    <xdr:ext cx="123825" cy="123825"/>
    <xdr:pic>
      <xdr:nvPicPr>
        <xdr:cNvPr id="169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60055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263</xdr:row>
      <xdr:rowOff>0</xdr:rowOff>
    </xdr:from>
    <xdr:ext cx="123825" cy="123825"/>
    <xdr:pic>
      <xdr:nvPicPr>
        <xdr:cNvPr id="170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60055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263</xdr:row>
      <xdr:rowOff>0</xdr:rowOff>
    </xdr:from>
    <xdr:ext cx="123825" cy="123825"/>
    <xdr:pic>
      <xdr:nvPicPr>
        <xdr:cNvPr id="171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60055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263</xdr:row>
      <xdr:rowOff>0</xdr:rowOff>
    </xdr:from>
    <xdr:ext cx="123825" cy="123825"/>
    <xdr:pic>
      <xdr:nvPicPr>
        <xdr:cNvPr id="172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60055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263</xdr:row>
      <xdr:rowOff>0</xdr:rowOff>
    </xdr:from>
    <xdr:ext cx="123825" cy="123825"/>
    <xdr:pic>
      <xdr:nvPicPr>
        <xdr:cNvPr id="173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60055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263</xdr:row>
      <xdr:rowOff>0</xdr:rowOff>
    </xdr:from>
    <xdr:ext cx="123825" cy="123825"/>
    <xdr:pic>
      <xdr:nvPicPr>
        <xdr:cNvPr id="174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60055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263</xdr:row>
      <xdr:rowOff>0</xdr:rowOff>
    </xdr:from>
    <xdr:ext cx="123825" cy="123825"/>
    <xdr:pic>
      <xdr:nvPicPr>
        <xdr:cNvPr id="175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60055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263</xdr:row>
      <xdr:rowOff>0</xdr:rowOff>
    </xdr:from>
    <xdr:ext cx="123825" cy="123825"/>
    <xdr:pic>
      <xdr:nvPicPr>
        <xdr:cNvPr id="176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60055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263</xdr:row>
      <xdr:rowOff>0</xdr:rowOff>
    </xdr:from>
    <xdr:ext cx="123825" cy="123825"/>
    <xdr:pic>
      <xdr:nvPicPr>
        <xdr:cNvPr id="177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60055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263</xdr:row>
      <xdr:rowOff>0</xdr:rowOff>
    </xdr:from>
    <xdr:ext cx="123825" cy="123825"/>
    <xdr:pic>
      <xdr:nvPicPr>
        <xdr:cNvPr id="178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60055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263</xdr:row>
      <xdr:rowOff>0</xdr:rowOff>
    </xdr:from>
    <xdr:ext cx="123825" cy="123825"/>
    <xdr:pic>
      <xdr:nvPicPr>
        <xdr:cNvPr id="179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60055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263</xdr:row>
      <xdr:rowOff>0</xdr:rowOff>
    </xdr:from>
    <xdr:ext cx="123825" cy="123825"/>
    <xdr:pic>
      <xdr:nvPicPr>
        <xdr:cNvPr id="180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60055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263</xdr:row>
      <xdr:rowOff>0</xdr:rowOff>
    </xdr:from>
    <xdr:ext cx="123825" cy="123825"/>
    <xdr:pic>
      <xdr:nvPicPr>
        <xdr:cNvPr id="181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60055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263</xdr:row>
      <xdr:rowOff>0</xdr:rowOff>
    </xdr:from>
    <xdr:ext cx="123825" cy="123825"/>
    <xdr:pic>
      <xdr:nvPicPr>
        <xdr:cNvPr id="182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60055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263</xdr:row>
      <xdr:rowOff>0</xdr:rowOff>
    </xdr:from>
    <xdr:ext cx="123825" cy="123825"/>
    <xdr:pic>
      <xdr:nvPicPr>
        <xdr:cNvPr id="183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60055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263</xdr:row>
      <xdr:rowOff>0</xdr:rowOff>
    </xdr:from>
    <xdr:ext cx="123825" cy="123825"/>
    <xdr:pic>
      <xdr:nvPicPr>
        <xdr:cNvPr id="184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60055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263</xdr:row>
      <xdr:rowOff>0</xdr:rowOff>
    </xdr:from>
    <xdr:ext cx="123825" cy="123825"/>
    <xdr:pic>
      <xdr:nvPicPr>
        <xdr:cNvPr id="185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60055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333</xdr:row>
      <xdr:rowOff>0</xdr:rowOff>
    </xdr:from>
    <xdr:ext cx="123825" cy="123825"/>
    <xdr:pic>
      <xdr:nvPicPr>
        <xdr:cNvPr id="186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76057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333</xdr:row>
      <xdr:rowOff>0</xdr:rowOff>
    </xdr:from>
    <xdr:ext cx="123825" cy="123825"/>
    <xdr:pic>
      <xdr:nvPicPr>
        <xdr:cNvPr id="187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76057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333</xdr:row>
      <xdr:rowOff>0</xdr:rowOff>
    </xdr:from>
    <xdr:ext cx="123825" cy="123825"/>
    <xdr:pic>
      <xdr:nvPicPr>
        <xdr:cNvPr id="188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6057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333</xdr:row>
      <xdr:rowOff>0</xdr:rowOff>
    </xdr:from>
    <xdr:ext cx="123825" cy="123825"/>
    <xdr:pic>
      <xdr:nvPicPr>
        <xdr:cNvPr id="189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6057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333</xdr:row>
      <xdr:rowOff>0</xdr:rowOff>
    </xdr:from>
    <xdr:ext cx="123825" cy="123825"/>
    <xdr:pic>
      <xdr:nvPicPr>
        <xdr:cNvPr id="190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6057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333</xdr:row>
      <xdr:rowOff>0</xdr:rowOff>
    </xdr:from>
    <xdr:ext cx="123825" cy="123825"/>
    <xdr:pic>
      <xdr:nvPicPr>
        <xdr:cNvPr id="191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6057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333</xdr:row>
      <xdr:rowOff>0</xdr:rowOff>
    </xdr:from>
    <xdr:ext cx="123825" cy="123825"/>
    <xdr:pic>
      <xdr:nvPicPr>
        <xdr:cNvPr id="192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6057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333</xdr:row>
      <xdr:rowOff>0</xdr:rowOff>
    </xdr:from>
    <xdr:ext cx="123825" cy="123825"/>
    <xdr:pic>
      <xdr:nvPicPr>
        <xdr:cNvPr id="193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76057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333</xdr:row>
      <xdr:rowOff>0</xdr:rowOff>
    </xdr:from>
    <xdr:ext cx="123825" cy="123825"/>
    <xdr:pic>
      <xdr:nvPicPr>
        <xdr:cNvPr id="194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6057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333</xdr:row>
      <xdr:rowOff>0</xdr:rowOff>
    </xdr:from>
    <xdr:ext cx="123825" cy="123825"/>
    <xdr:pic>
      <xdr:nvPicPr>
        <xdr:cNvPr id="195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6057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333</xdr:row>
      <xdr:rowOff>0</xdr:rowOff>
    </xdr:from>
    <xdr:ext cx="123825" cy="123825"/>
    <xdr:pic>
      <xdr:nvPicPr>
        <xdr:cNvPr id="196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6057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333</xdr:row>
      <xdr:rowOff>0</xdr:rowOff>
    </xdr:from>
    <xdr:ext cx="123825" cy="123825"/>
    <xdr:pic>
      <xdr:nvPicPr>
        <xdr:cNvPr id="197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76057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333</xdr:row>
      <xdr:rowOff>0</xdr:rowOff>
    </xdr:from>
    <xdr:ext cx="123825" cy="123825"/>
    <xdr:pic>
      <xdr:nvPicPr>
        <xdr:cNvPr id="198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76057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333</xdr:row>
      <xdr:rowOff>0</xdr:rowOff>
    </xdr:from>
    <xdr:ext cx="123825" cy="123825"/>
    <xdr:pic>
      <xdr:nvPicPr>
        <xdr:cNvPr id="199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6057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333</xdr:row>
      <xdr:rowOff>0</xdr:rowOff>
    </xdr:from>
    <xdr:ext cx="123825" cy="123825"/>
    <xdr:pic>
      <xdr:nvPicPr>
        <xdr:cNvPr id="200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6057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333</xdr:row>
      <xdr:rowOff>0</xdr:rowOff>
    </xdr:from>
    <xdr:ext cx="123825" cy="123825"/>
    <xdr:pic>
      <xdr:nvPicPr>
        <xdr:cNvPr id="201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6057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333</xdr:row>
      <xdr:rowOff>0</xdr:rowOff>
    </xdr:from>
    <xdr:ext cx="123825" cy="123825"/>
    <xdr:pic>
      <xdr:nvPicPr>
        <xdr:cNvPr id="202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6057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333</xdr:row>
      <xdr:rowOff>0</xdr:rowOff>
    </xdr:from>
    <xdr:ext cx="123825" cy="123825"/>
    <xdr:pic>
      <xdr:nvPicPr>
        <xdr:cNvPr id="203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6057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333</xdr:row>
      <xdr:rowOff>0</xdr:rowOff>
    </xdr:from>
    <xdr:ext cx="123825" cy="123825"/>
    <xdr:pic>
      <xdr:nvPicPr>
        <xdr:cNvPr id="204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6057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333</xdr:row>
      <xdr:rowOff>0</xdr:rowOff>
    </xdr:from>
    <xdr:ext cx="123825" cy="123825"/>
    <xdr:pic>
      <xdr:nvPicPr>
        <xdr:cNvPr id="205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6057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333</xdr:row>
      <xdr:rowOff>0</xdr:rowOff>
    </xdr:from>
    <xdr:ext cx="123825" cy="123825"/>
    <xdr:pic>
      <xdr:nvPicPr>
        <xdr:cNvPr id="206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6057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333</xdr:row>
      <xdr:rowOff>0</xdr:rowOff>
    </xdr:from>
    <xdr:ext cx="123825" cy="123825"/>
    <xdr:pic>
      <xdr:nvPicPr>
        <xdr:cNvPr id="207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6057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333</xdr:row>
      <xdr:rowOff>0</xdr:rowOff>
    </xdr:from>
    <xdr:ext cx="123825" cy="123825"/>
    <xdr:pic>
      <xdr:nvPicPr>
        <xdr:cNvPr id="208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6057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333</xdr:row>
      <xdr:rowOff>0</xdr:rowOff>
    </xdr:from>
    <xdr:ext cx="123825" cy="123825"/>
    <xdr:pic>
      <xdr:nvPicPr>
        <xdr:cNvPr id="209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76057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333</xdr:row>
      <xdr:rowOff>0</xdr:rowOff>
    </xdr:from>
    <xdr:ext cx="123825" cy="123825"/>
    <xdr:pic>
      <xdr:nvPicPr>
        <xdr:cNvPr id="210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76057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333</xdr:row>
      <xdr:rowOff>0</xdr:rowOff>
    </xdr:from>
    <xdr:ext cx="123825" cy="123825"/>
    <xdr:pic>
      <xdr:nvPicPr>
        <xdr:cNvPr id="211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6057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333</xdr:row>
      <xdr:rowOff>0</xdr:rowOff>
    </xdr:from>
    <xdr:ext cx="123825" cy="123825"/>
    <xdr:pic>
      <xdr:nvPicPr>
        <xdr:cNvPr id="212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6057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333</xdr:row>
      <xdr:rowOff>0</xdr:rowOff>
    </xdr:from>
    <xdr:ext cx="123825" cy="123825"/>
    <xdr:pic>
      <xdr:nvPicPr>
        <xdr:cNvPr id="213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6057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333</xdr:row>
      <xdr:rowOff>0</xdr:rowOff>
    </xdr:from>
    <xdr:ext cx="123825" cy="123825"/>
    <xdr:pic>
      <xdr:nvPicPr>
        <xdr:cNvPr id="214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6057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333</xdr:row>
      <xdr:rowOff>0</xdr:rowOff>
    </xdr:from>
    <xdr:ext cx="123825" cy="123825"/>
    <xdr:pic>
      <xdr:nvPicPr>
        <xdr:cNvPr id="215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6057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333</xdr:row>
      <xdr:rowOff>0</xdr:rowOff>
    </xdr:from>
    <xdr:ext cx="123825" cy="123825"/>
    <xdr:pic>
      <xdr:nvPicPr>
        <xdr:cNvPr id="216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76057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333</xdr:row>
      <xdr:rowOff>0</xdr:rowOff>
    </xdr:from>
    <xdr:ext cx="123825" cy="123825"/>
    <xdr:pic>
      <xdr:nvPicPr>
        <xdr:cNvPr id="217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6057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333</xdr:row>
      <xdr:rowOff>0</xdr:rowOff>
    </xdr:from>
    <xdr:ext cx="123825" cy="123825"/>
    <xdr:pic>
      <xdr:nvPicPr>
        <xdr:cNvPr id="218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6057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333</xdr:row>
      <xdr:rowOff>0</xdr:rowOff>
    </xdr:from>
    <xdr:ext cx="123825" cy="123825"/>
    <xdr:pic>
      <xdr:nvPicPr>
        <xdr:cNvPr id="219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6057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333</xdr:row>
      <xdr:rowOff>0</xdr:rowOff>
    </xdr:from>
    <xdr:ext cx="123825" cy="123825"/>
    <xdr:pic>
      <xdr:nvPicPr>
        <xdr:cNvPr id="220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76057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333</xdr:row>
      <xdr:rowOff>0</xdr:rowOff>
    </xdr:from>
    <xdr:ext cx="123825" cy="123825"/>
    <xdr:pic>
      <xdr:nvPicPr>
        <xdr:cNvPr id="221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76057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333</xdr:row>
      <xdr:rowOff>0</xdr:rowOff>
    </xdr:from>
    <xdr:ext cx="123825" cy="123825"/>
    <xdr:pic>
      <xdr:nvPicPr>
        <xdr:cNvPr id="222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6057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333</xdr:row>
      <xdr:rowOff>0</xdr:rowOff>
    </xdr:from>
    <xdr:ext cx="123825" cy="123825"/>
    <xdr:pic>
      <xdr:nvPicPr>
        <xdr:cNvPr id="223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6057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333</xdr:row>
      <xdr:rowOff>0</xdr:rowOff>
    </xdr:from>
    <xdr:ext cx="123825" cy="123825"/>
    <xdr:pic>
      <xdr:nvPicPr>
        <xdr:cNvPr id="224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6057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333</xdr:row>
      <xdr:rowOff>0</xdr:rowOff>
    </xdr:from>
    <xdr:ext cx="123825" cy="123825"/>
    <xdr:pic>
      <xdr:nvPicPr>
        <xdr:cNvPr id="225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6057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333</xdr:row>
      <xdr:rowOff>0</xdr:rowOff>
    </xdr:from>
    <xdr:ext cx="123825" cy="123825"/>
    <xdr:pic>
      <xdr:nvPicPr>
        <xdr:cNvPr id="226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6057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333</xdr:row>
      <xdr:rowOff>0</xdr:rowOff>
    </xdr:from>
    <xdr:ext cx="123825" cy="123825"/>
    <xdr:pic>
      <xdr:nvPicPr>
        <xdr:cNvPr id="227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6057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333</xdr:row>
      <xdr:rowOff>0</xdr:rowOff>
    </xdr:from>
    <xdr:ext cx="123825" cy="123825"/>
    <xdr:pic>
      <xdr:nvPicPr>
        <xdr:cNvPr id="228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6057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333</xdr:row>
      <xdr:rowOff>0</xdr:rowOff>
    </xdr:from>
    <xdr:ext cx="123825" cy="123825"/>
    <xdr:pic>
      <xdr:nvPicPr>
        <xdr:cNvPr id="229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6057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333</xdr:row>
      <xdr:rowOff>0</xdr:rowOff>
    </xdr:from>
    <xdr:ext cx="123825" cy="123825"/>
    <xdr:pic>
      <xdr:nvPicPr>
        <xdr:cNvPr id="230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6057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333</xdr:row>
      <xdr:rowOff>0</xdr:rowOff>
    </xdr:from>
    <xdr:ext cx="123825" cy="123825"/>
    <xdr:pic>
      <xdr:nvPicPr>
        <xdr:cNvPr id="231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6057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333</xdr:row>
      <xdr:rowOff>0</xdr:rowOff>
    </xdr:from>
    <xdr:ext cx="123825" cy="123825"/>
    <xdr:pic>
      <xdr:nvPicPr>
        <xdr:cNvPr id="232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76057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333</xdr:row>
      <xdr:rowOff>0</xdr:rowOff>
    </xdr:from>
    <xdr:ext cx="123825" cy="123825"/>
    <xdr:pic>
      <xdr:nvPicPr>
        <xdr:cNvPr id="233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76057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333</xdr:row>
      <xdr:rowOff>0</xdr:rowOff>
    </xdr:from>
    <xdr:ext cx="123825" cy="123825"/>
    <xdr:pic>
      <xdr:nvPicPr>
        <xdr:cNvPr id="234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6057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333</xdr:row>
      <xdr:rowOff>0</xdr:rowOff>
    </xdr:from>
    <xdr:ext cx="123825" cy="123825"/>
    <xdr:pic>
      <xdr:nvPicPr>
        <xdr:cNvPr id="235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6057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333</xdr:row>
      <xdr:rowOff>0</xdr:rowOff>
    </xdr:from>
    <xdr:ext cx="123825" cy="123825"/>
    <xdr:pic>
      <xdr:nvPicPr>
        <xdr:cNvPr id="236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6057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333</xdr:row>
      <xdr:rowOff>0</xdr:rowOff>
    </xdr:from>
    <xdr:ext cx="123825" cy="123825"/>
    <xdr:pic>
      <xdr:nvPicPr>
        <xdr:cNvPr id="237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6057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333</xdr:row>
      <xdr:rowOff>0</xdr:rowOff>
    </xdr:from>
    <xdr:ext cx="123825" cy="123825"/>
    <xdr:pic>
      <xdr:nvPicPr>
        <xdr:cNvPr id="238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6057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333</xdr:row>
      <xdr:rowOff>0</xdr:rowOff>
    </xdr:from>
    <xdr:ext cx="123825" cy="123825"/>
    <xdr:pic>
      <xdr:nvPicPr>
        <xdr:cNvPr id="239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76057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333</xdr:row>
      <xdr:rowOff>0</xdr:rowOff>
    </xdr:from>
    <xdr:ext cx="123825" cy="123825"/>
    <xdr:pic>
      <xdr:nvPicPr>
        <xdr:cNvPr id="240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6057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333</xdr:row>
      <xdr:rowOff>0</xdr:rowOff>
    </xdr:from>
    <xdr:ext cx="123825" cy="123825"/>
    <xdr:pic>
      <xdr:nvPicPr>
        <xdr:cNvPr id="241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6057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333</xdr:row>
      <xdr:rowOff>0</xdr:rowOff>
    </xdr:from>
    <xdr:ext cx="123825" cy="123825"/>
    <xdr:pic>
      <xdr:nvPicPr>
        <xdr:cNvPr id="242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6057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333</xdr:row>
      <xdr:rowOff>0</xdr:rowOff>
    </xdr:from>
    <xdr:ext cx="123825" cy="123825"/>
    <xdr:pic>
      <xdr:nvPicPr>
        <xdr:cNvPr id="243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76057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333</xdr:row>
      <xdr:rowOff>0</xdr:rowOff>
    </xdr:from>
    <xdr:ext cx="123825" cy="123825"/>
    <xdr:pic>
      <xdr:nvPicPr>
        <xdr:cNvPr id="244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76057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333</xdr:row>
      <xdr:rowOff>0</xdr:rowOff>
    </xdr:from>
    <xdr:ext cx="123825" cy="123825"/>
    <xdr:pic>
      <xdr:nvPicPr>
        <xdr:cNvPr id="245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6057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333</xdr:row>
      <xdr:rowOff>0</xdr:rowOff>
    </xdr:from>
    <xdr:ext cx="123825" cy="123825"/>
    <xdr:pic>
      <xdr:nvPicPr>
        <xdr:cNvPr id="246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6057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333</xdr:row>
      <xdr:rowOff>0</xdr:rowOff>
    </xdr:from>
    <xdr:ext cx="123825" cy="123825"/>
    <xdr:pic>
      <xdr:nvPicPr>
        <xdr:cNvPr id="247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6057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333</xdr:row>
      <xdr:rowOff>0</xdr:rowOff>
    </xdr:from>
    <xdr:ext cx="123825" cy="123825"/>
    <xdr:pic>
      <xdr:nvPicPr>
        <xdr:cNvPr id="248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6057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333</xdr:row>
      <xdr:rowOff>0</xdr:rowOff>
    </xdr:from>
    <xdr:ext cx="123825" cy="123825"/>
    <xdr:pic>
      <xdr:nvPicPr>
        <xdr:cNvPr id="249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6057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333</xdr:row>
      <xdr:rowOff>0</xdr:rowOff>
    </xdr:from>
    <xdr:ext cx="123825" cy="123825"/>
    <xdr:pic>
      <xdr:nvPicPr>
        <xdr:cNvPr id="250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6057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333</xdr:row>
      <xdr:rowOff>0</xdr:rowOff>
    </xdr:from>
    <xdr:ext cx="123825" cy="123825"/>
    <xdr:pic>
      <xdr:nvPicPr>
        <xdr:cNvPr id="251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6057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333</xdr:row>
      <xdr:rowOff>0</xdr:rowOff>
    </xdr:from>
    <xdr:ext cx="123825" cy="123825"/>
    <xdr:pic>
      <xdr:nvPicPr>
        <xdr:cNvPr id="252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6057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333</xdr:row>
      <xdr:rowOff>0</xdr:rowOff>
    </xdr:from>
    <xdr:ext cx="123825" cy="123825"/>
    <xdr:pic>
      <xdr:nvPicPr>
        <xdr:cNvPr id="253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6057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333</xdr:row>
      <xdr:rowOff>0</xdr:rowOff>
    </xdr:from>
    <xdr:ext cx="123825" cy="123825"/>
    <xdr:pic>
      <xdr:nvPicPr>
        <xdr:cNvPr id="254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6057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333</xdr:row>
      <xdr:rowOff>0</xdr:rowOff>
    </xdr:from>
    <xdr:ext cx="123825" cy="123825"/>
    <xdr:pic>
      <xdr:nvPicPr>
        <xdr:cNvPr id="255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76057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333</xdr:row>
      <xdr:rowOff>0</xdr:rowOff>
    </xdr:from>
    <xdr:ext cx="123825" cy="123825"/>
    <xdr:pic>
      <xdr:nvPicPr>
        <xdr:cNvPr id="256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76057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333</xdr:row>
      <xdr:rowOff>0</xdr:rowOff>
    </xdr:from>
    <xdr:ext cx="123825" cy="123825"/>
    <xdr:pic>
      <xdr:nvPicPr>
        <xdr:cNvPr id="257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6057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333</xdr:row>
      <xdr:rowOff>0</xdr:rowOff>
    </xdr:from>
    <xdr:ext cx="123825" cy="123825"/>
    <xdr:pic>
      <xdr:nvPicPr>
        <xdr:cNvPr id="258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6057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333</xdr:row>
      <xdr:rowOff>0</xdr:rowOff>
    </xdr:from>
    <xdr:ext cx="123825" cy="123825"/>
    <xdr:pic>
      <xdr:nvPicPr>
        <xdr:cNvPr id="259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6057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333</xdr:row>
      <xdr:rowOff>0</xdr:rowOff>
    </xdr:from>
    <xdr:ext cx="123825" cy="123825"/>
    <xdr:pic>
      <xdr:nvPicPr>
        <xdr:cNvPr id="260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6057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333</xdr:row>
      <xdr:rowOff>0</xdr:rowOff>
    </xdr:from>
    <xdr:ext cx="123825" cy="123825"/>
    <xdr:pic>
      <xdr:nvPicPr>
        <xdr:cNvPr id="261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6057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333</xdr:row>
      <xdr:rowOff>0</xdr:rowOff>
    </xdr:from>
    <xdr:ext cx="123825" cy="123825"/>
    <xdr:pic>
      <xdr:nvPicPr>
        <xdr:cNvPr id="262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76057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333</xdr:row>
      <xdr:rowOff>0</xdr:rowOff>
    </xdr:from>
    <xdr:ext cx="123825" cy="123825"/>
    <xdr:pic>
      <xdr:nvPicPr>
        <xdr:cNvPr id="263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6057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333</xdr:row>
      <xdr:rowOff>0</xdr:rowOff>
    </xdr:from>
    <xdr:ext cx="123825" cy="123825"/>
    <xdr:pic>
      <xdr:nvPicPr>
        <xdr:cNvPr id="264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6057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333</xdr:row>
      <xdr:rowOff>0</xdr:rowOff>
    </xdr:from>
    <xdr:ext cx="123825" cy="123825"/>
    <xdr:pic>
      <xdr:nvPicPr>
        <xdr:cNvPr id="265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6057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333</xdr:row>
      <xdr:rowOff>0</xdr:rowOff>
    </xdr:from>
    <xdr:ext cx="123825" cy="123825"/>
    <xdr:pic>
      <xdr:nvPicPr>
        <xdr:cNvPr id="266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76057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333</xdr:row>
      <xdr:rowOff>0</xdr:rowOff>
    </xdr:from>
    <xdr:ext cx="123825" cy="123825"/>
    <xdr:pic>
      <xdr:nvPicPr>
        <xdr:cNvPr id="267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76057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333</xdr:row>
      <xdr:rowOff>0</xdr:rowOff>
    </xdr:from>
    <xdr:ext cx="123825" cy="123825"/>
    <xdr:pic>
      <xdr:nvPicPr>
        <xdr:cNvPr id="268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6057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333</xdr:row>
      <xdr:rowOff>0</xdr:rowOff>
    </xdr:from>
    <xdr:ext cx="123825" cy="123825"/>
    <xdr:pic>
      <xdr:nvPicPr>
        <xdr:cNvPr id="269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6057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333</xdr:row>
      <xdr:rowOff>0</xdr:rowOff>
    </xdr:from>
    <xdr:ext cx="123825" cy="123825"/>
    <xdr:pic>
      <xdr:nvPicPr>
        <xdr:cNvPr id="270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6057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333</xdr:row>
      <xdr:rowOff>0</xdr:rowOff>
    </xdr:from>
    <xdr:ext cx="123825" cy="123825"/>
    <xdr:pic>
      <xdr:nvPicPr>
        <xdr:cNvPr id="271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6057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333</xdr:row>
      <xdr:rowOff>0</xdr:rowOff>
    </xdr:from>
    <xdr:ext cx="123825" cy="123825"/>
    <xdr:pic>
      <xdr:nvPicPr>
        <xdr:cNvPr id="272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6057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333</xdr:row>
      <xdr:rowOff>0</xdr:rowOff>
    </xdr:from>
    <xdr:ext cx="123825" cy="123825"/>
    <xdr:pic>
      <xdr:nvPicPr>
        <xdr:cNvPr id="273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6057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333</xdr:row>
      <xdr:rowOff>0</xdr:rowOff>
    </xdr:from>
    <xdr:ext cx="123825" cy="123825"/>
    <xdr:pic>
      <xdr:nvPicPr>
        <xdr:cNvPr id="274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6057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333</xdr:row>
      <xdr:rowOff>0</xdr:rowOff>
    </xdr:from>
    <xdr:ext cx="123825" cy="123825"/>
    <xdr:pic>
      <xdr:nvPicPr>
        <xdr:cNvPr id="275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6057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333</xdr:row>
      <xdr:rowOff>0</xdr:rowOff>
    </xdr:from>
    <xdr:ext cx="123825" cy="123825"/>
    <xdr:pic>
      <xdr:nvPicPr>
        <xdr:cNvPr id="276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6057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333</xdr:row>
      <xdr:rowOff>0</xdr:rowOff>
    </xdr:from>
    <xdr:ext cx="123825" cy="123825"/>
    <xdr:pic>
      <xdr:nvPicPr>
        <xdr:cNvPr id="277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6057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328</xdr:row>
      <xdr:rowOff>0</xdr:rowOff>
    </xdr:from>
    <xdr:ext cx="123825" cy="123825"/>
    <xdr:pic>
      <xdr:nvPicPr>
        <xdr:cNvPr id="278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74914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328</xdr:row>
      <xdr:rowOff>0</xdr:rowOff>
    </xdr:from>
    <xdr:ext cx="123825" cy="123825"/>
    <xdr:pic>
      <xdr:nvPicPr>
        <xdr:cNvPr id="279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74914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328</xdr:row>
      <xdr:rowOff>0</xdr:rowOff>
    </xdr:from>
    <xdr:ext cx="123825" cy="123825"/>
    <xdr:pic>
      <xdr:nvPicPr>
        <xdr:cNvPr id="280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4914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328</xdr:row>
      <xdr:rowOff>0</xdr:rowOff>
    </xdr:from>
    <xdr:ext cx="123825" cy="123825"/>
    <xdr:pic>
      <xdr:nvPicPr>
        <xdr:cNvPr id="281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4914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328</xdr:row>
      <xdr:rowOff>0</xdr:rowOff>
    </xdr:from>
    <xdr:ext cx="123825" cy="123825"/>
    <xdr:pic>
      <xdr:nvPicPr>
        <xdr:cNvPr id="282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4914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328</xdr:row>
      <xdr:rowOff>0</xdr:rowOff>
    </xdr:from>
    <xdr:ext cx="123825" cy="123825"/>
    <xdr:pic>
      <xdr:nvPicPr>
        <xdr:cNvPr id="283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4914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328</xdr:row>
      <xdr:rowOff>0</xdr:rowOff>
    </xdr:from>
    <xdr:ext cx="123825" cy="123825"/>
    <xdr:pic>
      <xdr:nvPicPr>
        <xdr:cNvPr id="284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4914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328</xdr:row>
      <xdr:rowOff>0</xdr:rowOff>
    </xdr:from>
    <xdr:ext cx="123825" cy="123825"/>
    <xdr:pic>
      <xdr:nvPicPr>
        <xdr:cNvPr id="285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74914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328</xdr:row>
      <xdr:rowOff>0</xdr:rowOff>
    </xdr:from>
    <xdr:ext cx="123825" cy="123825"/>
    <xdr:pic>
      <xdr:nvPicPr>
        <xdr:cNvPr id="286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4914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328</xdr:row>
      <xdr:rowOff>0</xdr:rowOff>
    </xdr:from>
    <xdr:ext cx="123825" cy="123825"/>
    <xdr:pic>
      <xdr:nvPicPr>
        <xdr:cNvPr id="287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4914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328</xdr:row>
      <xdr:rowOff>0</xdr:rowOff>
    </xdr:from>
    <xdr:ext cx="123825" cy="123825"/>
    <xdr:pic>
      <xdr:nvPicPr>
        <xdr:cNvPr id="288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4914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328</xdr:row>
      <xdr:rowOff>0</xdr:rowOff>
    </xdr:from>
    <xdr:ext cx="123825" cy="123825"/>
    <xdr:pic>
      <xdr:nvPicPr>
        <xdr:cNvPr id="289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74914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328</xdr:row>
      <xdr:rowOff>0</xdr:rowOff>
    </xdr:from>
    <xdr:ext cx="123825" cy="123825"/>
    <xdr:pic>
      <xdr:nvPicPr>
        <xdr:cNvPr id="290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74914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328</xdr:row>
      <xdr:rowOff>0</xdr:rowOff>
    </xdr:from>
    <xdr:ext cx="123825" cy="123825"/>
    <xdr:pic>
      <xdr:nvPicPr>
        <xdr:cNvPr id="291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4914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328</xdr:row>
      <xdr:rowOff>0</xdr:rowOff>
    </xdr:from>
    <xdr:ext cx="123825" cy="123825"/>
    <xdr:pic>
      <xdr:nvPicPr>
        <xdr:cNvPr id="292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4914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328</xdr:row>
      <xdr:rowOff>0</xdr:rowOff>
    </xdr:from>
    <xdr:ext cx="123825" cy="123825"/>
    <xdr:pic>
      <xdr:nvPicPr>
        <xdr:cNvPr id="293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4914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328</xdr:row>
      <xdr:rowOff>0</xdr:rowOff>
    </xdr:from>
    <xdr:ext cx="123825" cy="123825"/>
    <xdr:pic>
      <xdr:nvPicPr>
        <xdr:cNvPr id="294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4914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328</xdr:row>
      <xdr:rowOff>0</xdr:rowOff>
    </xdr:from>
    <xdr:ext cx="123825" cy="123825"/>
    <xdr:pic>
      <xdr:nvPicPr>
        <xdr:cNvPr id="295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4914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328</xdr:row>
      <xdr:rowOff>0</xdr:rowOff>
    </xdr:from>
    <xdr:ext cx="123825" cy="123825"/>
    <xdr:pic>
      <xdr:nvPicPr>
        <xdr:cNvPr id="296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4914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328</xdr:row>
      <xdr:rowOff>0</xdr:rowOff>
    </xdr:from>
    <xdr:ext cx="123825" cy="123825"/>
    <xdr:pic>
      <xdr:nvPicPr>
        <xdr:cNvPr id="297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4914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328</xdr:row>
      <xdr:rowOff>0</xdr:rowOff>
    </xdr:from>
    <xdr:ext cx="123825" cy="123825"/>
    <xdr:pic>
      <xdr:nvPicPr>
        <xdr:cNvPr id="298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4914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328</xdr:row>
      <xdr:rowOff>0</xdr:rowOff>
    </xdr:from>
    <xdr:ext cx="123825" cy="123825"/>
    <xdr:pic>
      <xdr:nvPicPr>
        <xdr:cNvPr id="299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4914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328</xdr:row>
      <xdr:rowOff>0</xdr:rowOff>
    </xdr:from>
    <xdr:ext cx="123825" cy="123825"/>
    <xdr:pic>
      <xdr:nvPicPr>
        <xdr:cNvPr id="300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4914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328</xdr:row>
      <xdr:rowOff>0</xdr:rowOff>
    </xdr:from>
    <xdr:ext cx="123825" cy="123825"/>
    <xdr:pic>
      <xdr:nvPicPr>
        <xdr:cNvPr id="301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74914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328</xdr:row>
      <xdr:rowOff>0</xdr:rowOff>
    </xdr:from>
    <xdr:ext cx="123825" cy="123825"/>
    <xdr:pic>
      <xdr:nvPicPr>
        <xdr:cNvPr id="302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74914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328</xdr:row>
      <xdr:rowOff>0</xdr:rowOff>
    </xdr:from>
    <xdr:ext cx="123825" cy="123825"/>
    <xdr:pic>
      <xdr:nvPicPr>
        <xdr:cNvPr id="303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4914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328</xdr:row>
      <xdr:rowOff>0</xdr:rowOff>
    </xdr:from>
    <xdr:ext cx="123825" cy="123825"/>
    <xdr:pic>
      <xdr:nvPicPr>
        <xdr:cNvPr id="304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4914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328</xdr:row>
      <xdr:rowOff>0</xdr:rowOff>
    </xdr:from>
    <xdr:ext cx="123825" cy="123825"/>
    <xdr:pic>
      <xdr:nvPicPr>
        <xdr:cNvPr id="305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4914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328</xdr:row>
      <xdr:rowOff>0</xdr:rowOff>
    </xdr:from>
    <xdr:ext cx="123825" cy="123825"/>
    <xdr:pic>
      <xdr:nvPicPr>
        <xdr:cNvPr id="306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4914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328</xdr:row>
      <xdr:rowOff>0</xdr:rowOff>
    </xdr:from>
    <xdr:ext cx="123825" cy="123825"/>
    <xdr:pic>
      <xdr:nvPicPr>
        <xdr:cNvPr id="307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4914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328</xdr:row>
      <xdr:rowOff>0</xdr:rowOff>
    </xdr:from>
    <xdr:ext cx="123825" cy="123825"/>
    <xdr:pic>
      <xdr:nvPicPr>
        <xdr:cNvPr id="308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74914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328</xdr:row>
      <xdr:rowOff>0</xdr:rowOff>
    </xdr:from>
    <xdr:ext cx="123825" cy="123825"/>
    <xdr:pic>
      <xdr:nvPicPr>
        <xdr:cNvPr id="309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4914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328</xdr:row>
      <xdr:rowOff>0</xdr:rowOff>
    </xdr:from>
    <xdr:ext cx="123825" cy="123825"/>
    <xdr:pic>
      <xdr:nvPicPr>
        <xdr:cNvPr id="310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4914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328</xdr:row>
      <xdr:rowOff>0</xdr:rowOff>
    </xdr:from>
    <xdr:ext cx="123825" cy="123825"/>
    <xdr:pic>
      <xdr:nvPicPr>
        <xdr:cNvPr id="311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4914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328</xdr:row>
      <xdr:rowOff>0</xdr:rowOff>
    </xdr:from>
    <xdr:ext cx="123825" cy="123825"/>
    <xdr:pic>
      <xdr:nvPicPr>
        <xdr:cNvPr id="312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74914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328</xdr:row>
      <xdr:rowOff>0</xdr:rowOff>
    </xdr:from>
    <xdr:ext cx="123825" cy="123825"/>
    <xdr:pic>
      <xdr:nvPicPr>
        <xdr:cNvPr id="313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74914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328</xdr:row>
      <xdr:rowOff>0</xdr:rowOff>
    </xdr:from>
    <xdr:ext cx="123825" cy="123825"/>
    <xdr:pic>
      <xdr:nvPicPr>
        <xdr:cNvPr id="314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4914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328</xdr:row>
      <xdr:rowOff>0</xdr:rowOff>
    </xdr:from>
    <xdr:ext cx="123825" cy="123825"/>
    <xdr:pic>
      <xdr:nvPicPr>
        <xdr:cNvPr id="315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4914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328</xdr:row>
      <xdr:rowOff>0</xdr:rowOff>
    </xdr:from>
    <xdr:ext cx="123825" cy="123825"/>
    <xdr:pic>
      <xdr:nvPicPr>
        <xdr:cNvPr id="316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4914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328</xdr:row>
      <xdr:rowOff>0</xdr:rowOff>
    </xdr:from>
    <xdr:ext cx="123825" cy="123825"/>
    <xdr:pic>
      <xdr:nvPicPr>
        <xdr:cNvPr id="317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4914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328</xdr:row>
      <xdr:rowOff>0</xdr:rowOff>
    </xdr:from>
    <xdr:ext cx="123825" cy="123825"/>
    <xdr:pic>
      <xdr:nvPicPr>
        <xdr:cNvPr id="318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4914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328</xdr:row>
      <xdr:rowOff>0</xdr:rowOff>
    </xdr:from>
    <xdr:ext cx="123825" cy="123825"/>
    <xdr:pic>
      <xdr:nvPicPr>
        <xdr:cNvPr id="319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4914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328</xdr:row>
      <xdr:rowOff>0</xdr:rowOff>
    </xdr:from>
    <xdr:ext cx="123825" cy="123825"/>
    <xdr:pic>
      <xdr:nvPicPr>
        <xdr:cNvPr id="320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4914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328</xdr:row>
      <xdr:rowOff>0</xdr:rowOff>
    </xdr:from>
    <xdr:ext cx="123825" cy="123825"/>
    <xdr:pic>
      <xdr:nvPicPr>
        <xdr:cNvPr id="321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4914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328</xdr:row>
      <xdr:rowOff>0</xdr:rowOff>
    </xdr:from>
    <xdr:ext cx="123825" cy="123825"/>
    <xdr:pic>
      <xdr:nvPicPr>
        <xdr:cNvPr id="322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4914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328</xdr:row>
      <xdr:rowOff>0</xdr:rowOff>
    </xdr:from>
    <xdr:ext cx="123825" cy="123825"/>
    <xdr:pic>
      <xdr:nvPicPr>
        <xdr:cNvPr id="323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4914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328</xdr:row>
      <xdr:rowOff>0</xdr:rowOff>
    </xdr:from>
    <xdr:ext cx="123825" cy="123825"/>
    <xdr:pic>
      <xdr:nvPicPr>
        <xdr:cNvPr id="324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74914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328</xdr:row>
      <xdr:rowOff>0</xdr:rowOff>
    </xdr:from>
    <xdr:ext cx="123825" cy="123825"/>
    <xdr:pic>
      <xdr:nvPicPr>
        <xdr:cNvPr id="325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74914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328</xdr:row>
      <xdr:rowOff>0</xdr:rowOff>
    </xdr:from>
    <xdr:ext cx="123825" cy="123825"/>
    <xdr:pic>
      <xdr:nvPicPr>
        <xdr:cNvPr id="326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4914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328</xdr:row>
      <xdr:rowOff>0</xdr:rowOff>
    </xdr:from>
    <xdr:ext cx="123825" cy="123825"/>
    <xdr:pic>
      <xdr:nvPicPr>
        <xdr:cNvPr id="327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4914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328</xdr:row>
      <xdr:rowOff>0</xdr:rowOff>
    </xdr:from>
    <xdr:ext cx="123825" cy="123825"/>
    <xdr:pic>
      <xdr:nvPicPr>
        <xdr:cNvPr id="328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4914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328</xdr:row>
      <xdr:rowOff>0</xdr:rowOff>
    </xdr:from>
    <xdr:ext cx="123825" cy="123825"/>
    <xdr:pic>
      <xdr:nvPicPr>
        <xdr:cNvPr id="329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4914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328</xdr:row>
      <xdr:rowOff>0</xdr:rowOff>
    </xdr:from>
    <xdr:ext cx="123825" cy="123825"/>
    <xdr:pic>
      <xdr:nvPicPr>
        <xdr:cNvPr id="330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4914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328</xdr:row>
      <xdr:rowOff>0</xdr:rowOff>
    </xdr:from>
    <xdr:ext cx="123825" cy="123825"/>
    <xdr:pic>
      <xdr:nvPicPr>
        <xdr:cNvPr id="331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74914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328</xdr:row>
      <xdr:rowOff>0</xdr:rowOff>
    </xdr:from>
    <xdr:ext cx="123825" cy="123825"/>
    <xdr:pic>
      <xdr:nvPicPr>
        <xdr:cNvPr id="332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4914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328</xdr:row>
      <xdr:rowOff>0</xdr:rowOff>
    </xdr:from>
    <xdr:ext cx="123825" cy="123825"/>
    <xdr:pic>
      <xdr:nvPicPr>
        <xdr:cNvPr id="333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4914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328</xdr:row>
      <xdr:rowOff>0</xdr:rowOff>
    </xdr:from>
    <xdr:ext cx="123825" cy="123825"/>
    <xdr:pic>
      <xdr:nvPicPr>
        <xdr:cNvPr id="334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4914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328</xdr:row>
      <xdr:rowOff>0</xdr:rowOff>
    </xdr:from>
    <xdr:ext cx="123825" cy="123825"/>
    <xdr:pic>
      <xdr:nvPicPr>
        <xdr:cNvPr id="335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74914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328</xdr:row>
      <xdr:rowOff>0</xdr:rowOff>
    </xdr:from>
    <xdr:ext cx="123825" cy="123825"/>
    <xdr:pic>
      <xdr:nvPicPr>
        <xdr:cNvPr id="336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74914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328</xdr:row>
      <xdr:rowOff>0</xdr:rowOff>
    </xdr:from>
    <xdr:ext cx="123825" cy="123825"/>
    <xdr:pic>
      <xdr:nvPicPr>
        <xdr:cNvPr id="337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4914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328</xdr:row>
      <xdr:rowOff>0</xdr:rowOff>
    </xdr:from>
    <xdr:ext cx="123825" cy="123825"/>
    <xdr:pic>
      <xdr:nvPicPr>
        <xdr:cNvPr id="338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4914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328</xdr:row>
      <xdr:rowOff>0</xdr:rowOff>
    </xdr:from>
    <xdr:ext cx="123825" cy="123825"/>
    <xdr:pic>
      <xdr:nvPicPr>
        <xdr:cNvPr id="339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4914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328</xdr:row>
      <xdr:rowOff>0</xdr:rowOff>
    </xdr:from>
    <xdr:ext cx="123825" cy="123825"/>
    <xdr:pic>
      <xdr:nvPicPr>
        <xdr:cNvPr id="340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4914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328</xdr:row>
      <xdr:rowOff>0</xdr:rowOff>
    </xdr:from>
    <xdr:ext cx="123825" cy="123825"/>
    <xdr:pic>
      <xdr:nvPicPr>
        <xdr:cNvPr id="341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4914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328</xdr:row>
      <xdr:rowOff>0</xdr:rowOff>
    </xdr:from>
    <xdr:ext cx="123825" cy="123825"/>
    <xdr:pic>
      <xdr:nvPicPr>
        <xdr:cNvPr id="342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4914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328</xdr:row>
      <xdr:rowOff>0</xdr:rowOff>
    </xdr:from>
    <xdr:ext cx="123825" cy="123825"/>
    <xdr:pic>
      <xdr:nvPicPr>
        <xdr:cNvPr id="343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4914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328</xdr:row>
      <xdr:rowOff>0</xdr:rowOff>
    </xdr:from>
    <xdr:ext cx="123825" cy="123825"/>
    <xdr:pic>
      <xdr:nvPicPr>
        <xdr:cNvPr id="344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4914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328</xdr:row>
      <xdr:rowOff>0</xdr:rowOff>
    </xdr:from>
    <xdr:ext cx="123825" cy="123825"/>
    <xdr:pic>
      <xdr:nvPicPr>
        <xdr:cNvPr id="345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4914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328</xdr:row>
      <xdr:rowOff>0</xdr:rowOff>
    </xdr:from>
    <xdr:ext cx="123825" cy="123825"/>
    <xdr:pic>
      <xdr:nvPicPr>
        <xdr:cNvPr id="346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4914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328</xdr:row>
      <xdr:rowOff>0</xdr:rowOff>
    </xdr:from>
    <xdr:ext cx="123825" cy="123825"/>
    <xdr:pic>
      <xdr:nvPicPr>
        <xdr:cNvPr id="347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74914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328</xdr:row>
      <xdr:rowOff>0</xdr:rowOff>
    </xdr:from>
    <xdr:ext cx="123825" cy="123825"/>
    <xdr:pic>
      <xdr:nvPicPr>
        <xdr:cNvPr id="348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74914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328</xdr:row>
      <xdr:rowOff>0</xdr:rowOff>
    </xdr:from>
    <xdr:ext cx="123825" cy="123825"/>
    <xdr:pic>
      <xdr:nvPicPr>
        <xdr:cNvPr id="349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4914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328</xdr:row>
      <xdr:rowOff>0</xdr:rowOff>
    </xdr:from>
    <xdr:ext cx="123825" cy="123825"/>
    <xdr:pic>
      <xdr:nvPicPr>
        <xdr:cNvPr id="350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4914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328</xdr:row>
      <xdr:rowOff>0</xdr:rowOff>
    </xdr:from>
    <xdr:ext cx="123825" cy="123825"/>
    <xdr:pic>
      <xdr:nvPicPr>
        <xdr:cNvPr id="351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4914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328</xdr:row>
      <xdr:rowOff>0</xdr:rowOff>
    </xdr:from>
    <xdr:ext cx="123825" cy="123825"/>
    <xdr:pic>
      <xdr:nvPicPr>
        <xdr:cNvPr id="352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4914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328</xdr:row>
      <xdr:rowOff>0</xdr:rowOff>
    </xdr:from>
    <xdr:ext cx="123825" cy="123825"/>
    <xdr:pic>
      <xdr:nvPicPr>
        <xdr:cNvPr id="353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4914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328</xdr:row>
      <xdr:rowOff>0</xdr:rowOff>
    </xdr:from>
    <xdr:ext cx="123825" cy="123825"/>
    <xdr:pic>
      <xdr:nvPicPr>
        <xdr:cNvPr id="354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74914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328</xdr:row>
      <xdr:rowOff>0</xdr:rowOff>
    </xdr:from>
    <xdr:ext cx="123825" cy="123825"/>
    <xdr:pic>
      <xdr:nvPicPr>
        <xdr:cNvPr id="355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4914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328</xdr:row>
      <xdr:rowOff>0</xdr:rowOff>
    </xdr:from>
    <xdr:ext cx="123825" cy="123825"/>
    <xdr:pic>
      <xdr:nvPicPr>
        <xdr:cNvPr id="356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4914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328</xdr:row>
      <xdr:rowOff>0</xdr:rowOff>
    </xdr:from>
    <xdr:ext cx="123825" cy="123825"/>
    <xdr:pic>
      <xdr:nvPicPr>
        <xdr:cNvPr id="357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4914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328</xdr:row>
      <xdr:rowOff>0</xdr:rowOff>
    </xdr:from>
    <xdr:ext cx="123825" cy="123825"/>
    <xdr:pic>
      <xdr:nvPicPr>
        <xdr:cNvPr id="358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74914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328</xdr:row>
      <xdr:rowOff>0</xdr:rowOff>
    </xdr:from>
    <xdr:ext cx="123825" cy="123825"/>
    <xdr:pic>
      <xdr:nvPicPr>
        <xdr:cNvPr id="359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74914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328</xdr:row>
      <xdr:rowOff>0</xdr:rowOff>
    </xdr:from>
    <xdr:ext cx="123825" cy="123825"/>
    <xdr:pic>
      <xdr:nvPicPr>
        <xdr:cNvPr id="360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4914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328</xdr:row>
      <xdr:rowOff>0</xdr:rowOff>
    </xdr:from>
    <xdr:ext cx="123825" cy="123825"/>
    <xdr:pic>
      <xdr:nvPicPr>
        <xdr:cNvPr id="361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4914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328</xdr:row>
      <xdr:rowOff>0</xdr:rowOff>
    </xdr:from>
    <xdr:ext cx="123825" cy="123825"/>
    <xdr:pic>
      <xdr:nvPicPr>
        <xdr:cNvPr id="362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4914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328</xdr:row>
      <xdr:rowOff>0</xdr:rowOff>
    </xdr:from>
    <xdr:ext cx="123825" cy="123825"/>
    <xdr:pic>
      <xdr:nvPicPr>
        <xdr:cNvPr id="363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4914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328</xdr:row>
      <xdr:rowOff>0</xdr:rowOff>
    </xdr:from>
    <xdr:ext cx="123825" cy="123825"/>
    <xdr:pic>
      <xdr:nvPicPr>
        <xdr:cNvPr id="364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4914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328</xdr:row>
      <xdr:rowOff>0</xdr:rowOff>
    </xdr:from>
    <xdr:ext cx="123825" cy="123825"/>
    <xdr:pic>
      <xdr:nvPicPr>
        <xdr:cNvPr id="365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4914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328</xdr:row>
      <xdr:rowOff>0</xdr:rowOff>
    </xdr:from>
    <xdr:ext cx="123825" cy="123825"/>
    <xdr:pic>
      <xdr:nvPicPr>
        <xdr:cNvPr id="366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4914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328</xdr:row>
      <xdr:rowOff>0</xdr:rowOff>
    </xdr:from>
    <xdr:ext cx="123825" cy="123825"/>
    <xdr:pic>
      <xdr:nvPicPr>
        <xdr:cNvPr id="367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4914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328</xdr:row>
      <xdr:rowOff>0</xdr:rowOff>
    </xdr:from>
    <xdr:ext cx="123825" cy="123825"/>
    <xdr:pic>
      <xdr:nvPicPr>
        <xdr:cNvPr id="368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4914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328</xdr:row>
      <xdr:rowOff>0</xdr:rowOff>
    </xdr:from>
    <xdr:ext cx="123825" cy="123825"/>
    <xdr:pic>
      <xdr:nvPicPr>
        <xdr:cNvPr id="369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74914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370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1762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371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1762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372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1762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373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1762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374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1762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375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1762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376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1762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377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1762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378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1762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379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1762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380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1762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381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1762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382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1762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383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1762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384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1762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385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1762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386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1762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387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1762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388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1762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389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1762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390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1762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391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1762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392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1762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393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1762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394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1762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395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1762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396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1762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397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1762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398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1762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399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1762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400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1762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401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1762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402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1762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403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1762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404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1762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405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1762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406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1762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407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1762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408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1762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409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1762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410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1762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411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1762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412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1762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413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1762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414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1762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415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1762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416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1762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417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1762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418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1762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419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1762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420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1762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421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1762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422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1762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423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1762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424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1762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425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1762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426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1762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427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1762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428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1762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429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1762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430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1762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431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1762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432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1762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433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1762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434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1762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435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1762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436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1762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437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1762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438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1762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439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1762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440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1762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441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1762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442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1762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443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1762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444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1762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445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1762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446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1762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447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1762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448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1762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449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1762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450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1762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451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1762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452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1762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453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1762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454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1762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455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1762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456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1762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457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1762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458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1762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459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1762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460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1762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461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17621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462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463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464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465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466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467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468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469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470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471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472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473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474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475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476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477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478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479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480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481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482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483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484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485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486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487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488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489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490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491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492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493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494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495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496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497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498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499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500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501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502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503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504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505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506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507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508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509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510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511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512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513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514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515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516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517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518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519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520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521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522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523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524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525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526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527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528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529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530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531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532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533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534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535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536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537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538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539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540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541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542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543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544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545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546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547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548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549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550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551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552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553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375</xdr:row>
      <xdr:rowOff>0</xdr:rowOff>
    </xdr:from>
    <xdr:ext cx="123825" cy="123825"/>
    <xdr:pic>
      <xdr:nvPicPr>
        <xdr:cNvPr id="554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8546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375</xdr:row>
      <xdr:rowOff>0</xdr:rowOff>
    </xdr:from>
    <xdr:ext cx="123825" cy="123825"/>
    <xdr:pic>
      <xdr:nvPicPr>
        <xdr:cNvPr id="555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8546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375</xdr:row>
      <xdr:rowOff>0</xdr:rowOff>
    </xdr:from>
    <xdr:ext cx="123825" cy="123825"/>
    <xdr:pic>
      <xdr:nvPicPr>
        <xdr:cNvPr id="556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46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375</xdr:row>
      <xdr:rowOff>0</xdr:rowOff>
    </xdr:from>
    <xdr:ext cx="123825" cy="123825"/>
    <xdr:pic>
      <xdr:nvPicPr>
        <xdr:cNvPr id="557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46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375</xdr:row>
      <xdr:rowOff>0</xdr:rowOff>
    </xdr:from>
    <xdr:ext cx="123825" cy="123825"/>
    <xdr:pic>
      <xdr:nvPicPr>
        <xdr:cNvPr id="558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46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375</xdr:row>
      <xdr:rowOff>0</xdr:rowOff>
    </xdr:from>
    <xdr:ext cx="123825" cy="123825"/>
    <xdr:pic>
      <xdr:nvPicPr>
        <xdr:cNvPr id="559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46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375</xdr:row>
      <xdr:rowOff>0</xdr:rowOff>
    </xdr:from>
    <xdr:ext cx="123825" cy="123825"/>
    <xdr:pic>
      <xdr:nvPicPr>
        <xdr:cNvPr id="560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46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375</xdr:row>
      <xdr:rowOff>0</xdr:rowOff>
    </xdr:from>
    <xdr:ext cx="123825" cy="123825"/>
    <xdr:pic>
      <xdr:nvPicPr>
        <xdr:cNvPr id="561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8546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375</xdr:row>
      <xdr:rowOff>0</xdr:rowOff>
    </xdr:from>
    <xdr:ext cx="123825" cy="123825"/>
    <xdr:pic>
      <xdr:nvPicPr>
        <xdr:cNvPr id="562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46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375</xdr:row>
      <xdr:rowOff>0</xdr:rowOff>
    </xdr:from>
    <xdr:ext cx="123825" cy="123825"/>
    <xdr:pic>
      <xdr:nvPicPr>
        <xdr:cNvPr id="563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46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375</xdr:row>
      <xdr:rowOff>0</xdr:rowOff>
    </xdr:from>
    <xdr:ext cx="123825" cy="123825"/>
    <xdr:pic>
      <xdr:nvPicPr>
        <xdr:cNvPr id="564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46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375</xdr:row>
      <xdr:rowOff>0</xdr:rowOff>
    </xdr:from>
    <xdr:ext cx="123825" cy="123825"/>
    <xdr:pic>
      <xdr:nvPicPr>
        <xdr:cNvPr id="565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8546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375</xdr:row>
      <xdr:rowOff>0</xdr:rowOff>
    </xdr:from>
    <xdr:ext cx="123825" cy="123825"/>
    <xdr:pic>
      <xdr:nvPicPr>
        <xdr:cNvPr id="566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8546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375</xdr:row>
      <xdr:rowOff>0</xdr:rowOff>
    </xdr:from>
    <xdr:ext cx="123825" cy="123825"/>
    <xdr:pic>
      <xdr:nvPicPr>
        <xdr:cNvPr id="567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46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375</xdr:row>
      <xdr:rowOff>0</xdr:rowOff>
    </xdr:from>
    <xdr:ext cx="123825" cy="123825"/>
    <xdr:pic>
      <xdr:nvPicPr>
        <xdr:cNvPr id="568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46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375</xdr:row>
      <xdr:rowOff>0</xdr:rowOff>
    </xdr:from>
    <xdr:ext cx="123825" cy="123825"/>
    <xdr:pic>
      <xdr:nvPicPr>
        <xdr:cNvPr id="569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46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375</xdr:row>
      <xdr:rowOff>0</xdr:rowOff>
    </xdr:from>
    <xdr:ext cx="123825" cy="123825"/>
    <xdr:pic>
      <xdr:nvPicPr>
        <xdr:cNvPr id="570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46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375</xdr:row>
      <xdr:rowOff>0</xdr:rowOff>
    </xdr:from>
    <xdr:ext cx="123825" cy="123825"/>
    <xdr:pic>
      <xdr:nvPicPr>
        <xdr:cNvPr id="571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46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375</xdr:row>
      <xdr:rowOff>0</xdr:rowOff>
    </xdr:from>
    <xdr:ext cx="123825" cy="123825"/>
    <xdr:pic>
      <xdr:nvPicPr>
        <xdr:cNvPr id="572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46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375</xdr:row>
      <xdr:rowOff>0</xdr:rowOff>
    </xdr:from>
    <xdr:ext cx="123825" cy="123825"/>
    <xdr:pic>
      <xdr:nvPicPr>
        <xdr:cNvPr id="573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46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375</xdr:row>
      <xdr:rowOff>0</xdr:rowOff>
    </xdr:from>
    <xdr:ext cx="123825" cy="123825"/>
    <xdr:pic>
      <xdr:nvPicPr>
        <xdr:cNvPr id="574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46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375</xdr:row>
      <xdr:rowOff>0</xdr:rowOff>
    </xdr:from>
    <xdr:ext cx="123825" cy="123825"/>
    <xdr:pic>
      <xdr:nvPicPr>
        <xdr:cNvPr id="575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46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375</xdr:row>
      <xdr:rowOff>0</xdr:rowOff>
    </xdr:from>
    <xdr:ext cx="123825" cy="123825"/>
    <xdr:pic>
      <xdr:nvPicPr>
        <xdr:cNvPr id="576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46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375</xdr:row>
      <xdr:rowOff>0</xdr:rowOff>
    </xdr:from>
    <xdr:ext cx="123825" cy="123825"/>
    <xdr:pic>
      <xdr:nvPicPr>
        <xdr:cNvPr id="577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8546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375</xdr:row>
      <xdr:rowOff>0</xdr:rowOff>
    </xdr:from>
    <xdr:ext cx="123825" cy="123825"/>
    <xdr:pic>
      <xdr:nvPicPr>
        <xdr:cNvPr id="578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8546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375</xdr:row>
      <xdr:rowOff>0</xdr:rowOff>
    </xdr:from>
    <xdr:ext cx="123825" cy="123825"/>
    <xdr:pic>
      <xdr:nvPicPr>
        <xdr:cNvPr id="579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46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375</xdr:row>
      <xdr:rowOff>0</xdr:rowOff>
    </xdr:from>
    <xdr:ext cx="123825" cy="123825"/>
    <xdr:pic>
      <xdr:nvPicPr>
        <xdr:cNvPr id="580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46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375</xdr:row>
      <xdr:rowOff>0</xdr:rowOff>
    </xdr:from>
    <xdr:ext cx="123825" cy="123825"/>
    <xdr:pic>
      <xdr:nvPicPr>
        <xdr:cNvPr id="581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46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375</xdr:row>
      <xdr:rowOff>0</xdr:rowOff>
    </xdr:from>
    <xdr:ext cx="123825" cy="123825"/>
    <xdr:pic>
      <xdr:nvPicPr>
        <xdr:cNvPr id="582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46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375</xdr:row>
      <xdr:rowOff>0</xdr:rowOff>
    </xdr:from>
    <xdr:ext cx="123825" cy="123825"/>
    <xdr:pic>
      <xdr:nvPicPr>
        <xdr:cNvPr id="583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46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375</xdr:row>
      <xdr:rowOff>0</xdr:rowOff>
    </xdr:from>
    <xdr:ext cx="123825" cy="123825"/>
    <xdr:pic>
      <xdr:nvPicPr>
        <xdr:cNvPr id="584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8546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375</xdr:row>
      <xdr:rowOff>0</xdr:rowOff>
    </xdr:from>
    <xdr:ext cx="123825" cy="123825"/>
    <xdr:pic>
      <xdr:nvPicPr>
        <xdr:cNvPr id="585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46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375</xdr:row>
      <xdr:rowOff>0</xdr:rowOff>
    </xdr:from>
    <xdr:ext cx="123825" cy="123825"/>
    <xdr:pic>
      <xdr:nvPicPr>
        <xdr:cNvPr id="586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46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375</xdr:row>
      <xdr:rowOff>0</xdr:rowOff>
    </xdr:from>
    <xdr:ext cx="123825" cy="123825"/>
    <xdr:pic>
      <xdr:nvPicPr>
        <xdr:cNvPr id="587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46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375</xdr:row>
      <xdr:rowOff>0</xdr:rowOff>
    </xdr:from>
    <xdr:ext cx="123825" cy="123825"/>
    <xdr:pic>
      <xdr:nvPicPr>
        <xdr:cNvPr id="588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8546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375</xdr:row>
      <xdr:rowOff>0</xdr:rowOff>
    </xdr:from>
    <xdr:ext cx="123825" cy="123825"/>
    <xdr:pic>
      <xdr:nvPicPr>
        <xdr:cNvPr id="589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8546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375</xdr:row>
      <xdr:rowOff>0</xdr:rowOff>
    </xdr:from>
    <xdr:ext cx="123825" cy="123825"/>
    <xdr:pic>
      <xdr:nvPicPr>
        <xdr:cNvPr id="590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46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375</xdr:row>
      <xdr:rowOff>0</xdr:rowOff>
    </xdr:from>
    <xdr:ext cx="123825" cy="123825"/>
    <xdr:pic>
      <xdr:nvPicPr>
        <xdr:cNvPr id="591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46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375</xdr:row>
      <xdr:rowOff>0</xdr:rowOff>
    </xdr:from>
    <xdr:ext cx="123825" cy="123825"/>
    <xdr:pic>
      <xdr:nvPicPr>
        <xdr:cNvPr id="592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46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375</xdr:row>
      <xdr:rowOff>0</xdr:rowOff>
    </xdr:from>
    <xdr:ext cx="123825" cy="123825"/>
    <xdr:pic>
      <xdr:nvPicPr>
        <xdr:cNvPr id="593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46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375</xdr:row>
      <xdr:rowOff>0</xdr:rowOff>
    </xdr:from>
    <xdr:ext cx="123825" cy="123825"/>
    <xdr:pic>
      <xdr:nvPicPr>
        <xdr:cNvPr id="594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46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375</xdr:row>
      <xdr:rowOff>0</xdr:rowOff>
    </xdr:from>
    <xdr:ext cx="123825" cy="123825"/>
    <xdr:pic>
      <xdr:nvPicPr>
        <xdr:cNvPr id="595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46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375</xdr:row>
      <xdr:rowOff>0</xdr:rowOff>
    </xdr:from>
    <xdr:ext cx="123825" cy="123825"/>
    <xdr:pic>
      <xdr:nvPicPr>
        <xdr:cNvPr id="596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46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375</xdr:row>
      <xdr:rowOff>0</xdr:rowOff>
    </xdr:from>
    <xdr:ext cx="123825" cy="123825"/>
    <xdr:pic>
      <xdr:nvPicPr>
        <xdr:cNvPr id="597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46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375</xdr:row>
      <xdr:rowOff>0</xdr:rowOff>
    </xdr:from>
    <xdr:ext cx="123825" cy="123825"/>
    <xdr:pic>
      <xdr:nvPicPr>
        <xdr:cNvPr id="598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46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375</xdr:row>
      <xdr:rowOff>0</xdr:rowOff>
    </xdr:from>
    <xdr:ext cx="123825" cy="123825"/>
    <xdr:pic>
      <xdr:nvPicPr>
        <xdr:cNvPr id="599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46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375</xdr:row>
      <xdr:rowOff>0</xdr:rowOff>
    </xdr:from>
    <xdr:ext cx="123825" cy="123825"/>
    <xdr:pic>
      <xdr:nvPicPr>
        <xdr:cNvPr id="600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8546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375</xdr:row>
      <xdr:rowOff>0</xdr:rowOff>
    </xdr:from>
    <xdr:ext cx="123825" cy="123825"/>
    <xdr:pic>
      <xdr:nvPicPr>
        <xdr:cNvPr id="601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8546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375</xdr:row>
      <xdr:rowOff>0</xdr:rowOff>
    </xdr:from>
    <xdr:ext cx="123825" cy="123825"/>
    <xdr:pic>
      <xdr:nvPicPr>
        <xdr:cNvPr id="602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46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375</xdr:row>
      <xdr:rowOff>0</xdr:rowOff>
    </xdr:from>
    <xdr:ext cx="123825" cy="123825"/>
    <xdr:pic>
      <xdr:nvPicPr>
        <xdr:cNvPr id="603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46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375</xdr:row>
      <xdr:rowOff>0</xdr:rowOff>
    </xdr:from>
    <xdr:ext cx="123825" cy="123825"/>
    <xdr:pic>
      <xdr:nvPicPr>
        <xdr:cNvPr id="604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46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375</xdr:row>
      <xdr:rowOff>0</xdr:rowOff>
    </xdr:from>
    <xdr:ext cx="123825" cy="123825"/>
    <xdr:pic>
      <xdr:nvPicPr>
        <xdr:cNvPr id="605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46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375</xdr:row>
      <xdr:rowOff>0</xdr:rowOff>
    </xdr:from>
    <xdr:ext cx="123825" cy="123825"/>
    <xdr:pic>
      <xdr:nvPicPr>
        <xdr:cNvPr id="606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46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375</xdr:row>
      <xdr:rowOff>0</xdr:rowOff>
    </xdr:from>
    <xdr:ext cx="123825" cy="123825"/>
    <xdr:pic>
      <xdr:nvPicPr>
        <xdr:cNvPr id="607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8546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375</xdr:row>
      <xdr:rowOff>0</xdr:rowOff>
    </xdr:from>
    <xdr:ext cx="123825" cy="123825"/>
    <xdr:pic>
      <xdr:nvPicPr>
        <xdr:cNvPr id="608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46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375</xdr:row>
      <xdr:rowOff>0</xdr:rowOff>
    </xdr:from>
    <xdr:ext cx="123825" cy="123825"/>
    <xdr:pic>
      <xdr:nvPicPr>
        <xdr:cNvPr id="609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46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375</xdr:row>
      <xdr:rowOff>0</xdr:rowOff>
    </xdr:from>
    <xdr:ext cx="123825" cy="123825"/>
    <xdr:pic>
      <xdr:nvPicPr>
        <xdr:cNvPr id="610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46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375</xdr:row>
      <xdr:rowOff>0</xdr:rowOff>
    </xdr:from>
    <xdr:ext cx="123825" cy="123825"/>
    <xdr:pic>
      <xdr:nvPicPr>
        <xdr:cNvPr id="611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8546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375</xdr:row>
      <xdr:rowOff>0</xdr:rowOff>
    </xdr:from>
    <xdr:ext cx="123825" cy="123825"/>
    <xdr:pic>
      <xdr:nvPicPr>
        <xdr:cNvPr id="612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8546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375</xdr:row>
      <xdr:rowOff>0</xdr:rowOff>
    </xdr:from>
    <xdr:ext cx="123825" cy="123825"/>
    <xdr:pic>
      <xdr:nvPicPr>
        <xdr:cNvPr id="613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46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375</xdr:row>
      <xdr:rowOff>0</xdr:rowOff>
    </xdr:from>
    <xdr:ext cx="123825" cy="123825"/>
    <xdr:pic>
      <xdr:nvPicPr>
        <xdr:cNvPr id="614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46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375</xdr:row>
      <xdr:rowOff>0</xdr:rowOff>
    </xdr:from>
    <xdr:ext cx="123825" cy="123825"/>
    <xdr:pic>
      <xdr:nvPicPr>
        <xdr:cNvPr id="615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46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375</xdr:row>
      <xdr:rowOff>0</xdr:rowOff>
    </xdr:from>
    <xdr:ext cx="123825" cy="123825"/>
    <xdr:pic>
      <xdr:nvPicPr>
        <xdr:cNvPr id="616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46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375</xdr:row>
      <xdr:rowOff>0</xdr:rowOff>
    </xdr:from>
    <xdr:ext cx="123825" cy="123825"/>
    <xdr:pic>
      <xdr:nvPicPr>
        <xdr:cNvPr id="617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46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375</xdr:row>
      <xdr:rowOff>0</xdr:rowOff>
    </xdr:from>
    <xdr:ext cx="123825" cy="123825"/>
    <xdr:pic>
      <xdr:nvPicPr>
        <xdr:cNvPr id="618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46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375</xdr:row>
      <xdr:rowOff>0</xdr:rowOff>
    </xdr:from>
    <xdr:ext cx="123825" cy="123825"/>
    <xdr:pic>
      <xdr:nvPicPr>
        <xdr:cNvPr id="619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46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375</xdr:row>
      <xdr:rowOff>0</xdr:rowOff>
    </xdr:from>
    <xdr:ext cx="123825" cy="123825"/>
    <xdr:pic>
      <xdr:nvPicPr>
        <xdr:cNvPr id="620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46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375</xdr:row>
      <xdr:rowOff>0</xdr:rowOff>
    </xdr:from>
    <xdr:ext cx="123825" cy="123825"/>
    <xdr:pic>
      <xdr:nvPicPr>
        <xdr:cNvPr id="621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46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375</xdr:row>
      <xdr:rowOff>0</xdr:rowOff>
    </xdr:from>
    <xdr:ext cx="123825" cy="123825"/>
    <xdr:pic>
      <xdr:nvPicPr>
        <xdr:cNvPr id="622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46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375</xdr:row>
      <xdr:rowOff>0</xdr:rowOff>
    </xdr:from>
    <xdr:ext cx="123825" cy="123825"/>
    <xdr:pic>
      <xdr:nvPicPr>
        <xdr:cNvPr id="623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8546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375</xdr:row>
      <xdr:rowOff>0</xdr:rowOff>
    </xdr:from>
    <xdr:ext cx="123825" cy="123825"/>
    <xdr:pic>
      <xdr:nvPicPr>
        <xdr:cNvPr id="624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8546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375</xdr:row>
      <xdr:rowOff>0</xdr:rowOff>
    </xdr:from>
    <xdr:ext cx="123825" cy="123825"/>
    <xdr:pic>
      <xdr:nvPicPr>
        <xdr:cNvPr id="625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46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375</xdr:row>
      <xdr:rowOff>0</xdr:rowOff>
    </xdr:from>
    <xdr:ext cx="123825" cy="123825"/>
    <xdr:pic>
      <xdr:nvPicPr>
        <xdr:cNvPr id="626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46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375</xdr:row>
      <xdr:rowOff>0</xdr:rowOff>
    </xdr:from>
    <xdr:ext cx="123825" cy="123825"/>
    <xdr:pic>
      <xdr:nvPicPr>
        <xdr:cNvPr id="627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46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375</xdr:row>
      <xdr:rowOff>0</xdr:rowOff>
    </xdr:from>
    <xdr:ext cx="123825" cy="123825"/>
    <xdr:pic>
      <xdr:nvPicPr>
        <xdr:cNvPr id="628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46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375</xdr:row>
      <xdr:rowOff>0</xdr:rowOff>
    </xdr:from>
    <xdr:ext cx="123825" cy="123825"/>
    <xdr:pic>
      <xdr:nvPicPr>
        <xdr:cNvPr id="629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46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375</xdr:row>
      <xdr:rowOff>0</xdr:rowOff>
    </xdr:from>
    <xdr:ext cx="123825" cy="123825"/>
    <xdr:pic>
      <xdr:nvPicPr>
        <xdr:cNvPr id="630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8546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375</xdr:row>
      <xdr:rowOff>0</xdr:rowOff>
    </xdr:from>
    <xdr:ext cx="123825" cy="123825"/>
    <xdr:pic>
      <xdr:nvPicPr>
        <xdr:cNvPr id="631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46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375</xdr:row>
      <xdr:rowOff>0</xdr:rowOff>
    </xdr:from>
    <xdr:ext cx="123825" cy="123825"/>
    <xdr:pic>
      <xdr:nvPicPr>
        <xdr:cNvPr id="632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46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375</xdr:row>
      <xdr:rowOff>0</xdr:rowOff>
    </xdr:from>
    <xdr:ext cx="123825" cy="123825"/>
    <xdr:pic>
      <xdr:nvPicPr>
        <xdr:cNvPr id="633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46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375</xdr:row>
      <xdr:rowOff>0</xdr:rowOff>
    </xdr:from>
    <xdr:ext cx="123825" cy="123825"/>
    <xdr:pic>
      <xdr:nvPicPr>
        <xdr:cNvPr id="634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8546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375</xdr:row>
      <xdr:rowOff>0</xdr:rowOff>
    </xdr:from>
    <xdr:ext cx="123825" cy="123825"/>
    <xdr:pic>
      <xdr:nvPicPr>
        <xdr:cNvPr id="635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8546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375</xdr:row>
      <xdr:rowOff>0</xdr:rowOff>
    </xdr:from>
    <xdr:ext cx="123825" cy="123825"/>
    <xdr:pic>
      <xdr:nvPicPr>
        <xdr:cNvPr id="636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46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375</xdr:row>
      <xdr:rowOff>0</xdr:rowOff>
    </xdr:from>
    <xdr:ext cx="123825" cy="123825"/>
    <xdr:pic>
      <xdr:nvPicPr>
        <xdr:cNvPr id="637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46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375</xdr:row>
      <xdr:rowOff>0</xdr:rowOff>
    </xdr:from>
    <xdr:ext cx="123825" cy="123825"/>
    <xdr:pic>
      <xdr:nvPicPr>
        <xdr:cNvPr id="638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46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375</xdr:row>
      <xdr:rowOff>0</xdr:rowOff>
    </xdr:from>
    <xdr:ext cx="123825" cy="123825"/>
    <xdr:pic>
      <xdr:nvPicPr>
        <xdr:cNvPr id="639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46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375</xdr:row>
      <xdr:rowOff>0</xdr:rowOff>
    </xdr:from>
    <xdr:ext cx="123825" cy="123825"/>
    <xdr:pic>
      <xdr:nvPicPr>
        <xdr:cNvPr id="640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46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375</xdr:row>
      <xdr:rowOff>0</xdr:rowOff>
    </xdr:from>
    <xdr:ext cx="123825" cy="123825"/>
    <xdr:pic>
      <xdr:nvPicPr>
        <xdr:cNvPr id="641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46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375</xdr:row>
      <xdr:rowOff>0</xdr:rowOff>
    </xdr:from>
    <xdr:ext cx="123825" cy="123825"/>
    <xdr:pic>
      <xdr:nvPicPr>
        <xdr:cNvPr id="642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46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375</xdr:row>
      <xdr:rowOff>0</xdr:rowOff>
    </xdr:from>
    <xdr:ext cx="123825" cy="123825"/>
    <xdr:pic>
      <xdr:nvPicPr>
        <xdr:cNvPr id="643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46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375</xdr:row>
      <xdr:rowOff>0</xdr:rowOff>
    </xdr:from>
    <xdr:ext cx="123825" cy="123825"/>
    <xdr:pic>
      <xdr:nvPicPr>
        <xdr:cNvPr id="644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46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375</xdr:row>
      <xdr:rowOff>0</xdr:rowOff>
    </xdr:from>
    <xdr:ext cx="123825" cy="123825"/>
    <xdr:pic>
      <xdr:nvPicPr>
        <xdr:cNvPr id="645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46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646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647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648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649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650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651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652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653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654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655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656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657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658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659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660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661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662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663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664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665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666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667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668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669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670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671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672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673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674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675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676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677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678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679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680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681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682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683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684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685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686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687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688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689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690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691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692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693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694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695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696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697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698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699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700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701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702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703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704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705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706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707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708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709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710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711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712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713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714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715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716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717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718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719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720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721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722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723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724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725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726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727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728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729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730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731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732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733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734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735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736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373</xdr:row>
      <xdr:rowOff>0</xdr:rowOff>
    </xdr:from>
    <xdr:ext cx="123825" cy="123825"/>
    <xdr:pic>
      <xdr:nvPicPr>
        <xdr:cNvPr id="737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04950" y="8501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tesha\darshan\S%20&amp;%20D\S&amp;D%20FOR%20OCTOBER%202005\S&amp;D%20OCTOBER%20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bbott%20India%20Limited%20-%20HSN%20and%20GST%20rates%20-%20Cc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bbott%20Healthcare%20Pvt%20Limited%20(%20Pharma)%20HSN%20and%20GST%20rates%20-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F (2)"/>
      <sheetName val="AF (2)"/>
      <sheetName val="HEADWISE SUMMARY"/>
      <sheetName val="SUM OF PROMO, SELL &amp; MKT EXPS"/>
      <sheetName val="MS"/>
      <sheetName val="RL"/>
      <sheetName val="ET"/>
      <sheetName val="SP"/>
      <sheetName val="AC"/>
      <sheetName val="PH"/>
      <sheetName val="ZD"/>
      <sheetName val="EF"/>
      <sheetName val="AF"/>
      <sheetName val="XL"/>
      <sheetName val="CV"/>
      <sheetName val="TF"/>
      <sheetName val="CR"/>
      <sheetName val="EC"/>
      <sheetName val="BT"/>
      <sheetName val="NEP"/>
      <sheetName val="ETPROMO"/>
      <sheetName val="ETSELLING"/>
      <sheetName val="ETMKTG"/>
      <sheetName val="XLPROMO"/>
      <sheetName val="XLSELLING"/>
      <sheetName val="XLMKTG"/>
      <sheetName val="AFPROMO"/>
      <sheetName val="AFSELLING"/>
      <sheetName val="AFMKTG"/>
      <sheetName val="NEPPROMO"/>
      <sheetName val="NEPSELLING"/>
      <sheetName val="NEPMKTG"/>
      <sheetName val="SPPROMO"/>
      <sheetName val="SPSELLING"/>
      <sheetName val="SPMKTG"/>
      <sheetName val="ZDPromo"/>
      <sheetName val="ZDSelling"/>
      <sheetName val="ZDmktg"/>
      <sheetName val="ACPromo"/>
      <sheetName val="ACSelling"/>
      <sheetName val="ACmktg"/>
      <sheetName val="PDLSelling"/>
      <sheetName val="BTPromo"/>
      <sheetName val="BTSelling"/>
      <sheetName val="BTmktg"/>
      <sheetName val="CVPromo"/>
      <sheetName val="CVSelling"/>
      <sheetName val="CVMktg"/>
      <sheetName val="CRPromo"/>
      <sheetName val="CRSelling"/>
      <sheetName val="CRMktg"/>
      <sheetName val="TFPromo"/>
      <sheetName val="TFSelling"/>
      <sheetName val="TFmktg"/>
      <sheetName val="RLPromo"/>
      <sheetName val="RLSelling"/>
      <sheetName val="RLMktg"/>
      <sheetName val="MSPromo"/>
      <sheetName val="MSSelling"/>
      <sheetName val="MSMktg"/>
      <sheetName val="ECPromo"/>
      <sheetName val="ECSelling"/>
      <sheetName val="ECMktg"/>
      <sheetName val="EFPromo"/>
      <sheetName val="EFSelling"/>
      <sheetName val="EFMktg"/>
      <sheetName val="VISTAAR-37220"/>
      <sheetName val="SFSELLING"/>
      <sheetName val="SFMKTG"/>
      <sheetName val="Defini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>
        <row r="2">
          <cell r="B2">
            <v>38626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C2">
            <v>2030001483</v>
          </cell>
          <cell r="D2" t="str">
            <v>Digene Gel Mint 200ml PET</v>
          </cell>
          <cell r="E2" t="str">
            <v>3004 90 32</v>
          </cell>
          <cell r="F2">
            <v>0.12</v>
          </cell>
        </row>
        <row r="3">
          <cell r="C3">
            <v>2030001484</v>
          </cell>
          <cell r="D3" t="str">
            <v>Digene Gel Orange 200ml PET</v>
          </cell>
          <cell r="E3" t="str">
            <v>3004 90 32</v>
          </cell>
          <cell r="F3">
            <v>0.12</v>
          </cell>
        </row>
        <row r="4">
          <cell r="C4">
            <v>2030001485</v>
          </cell>
          <cell r="D4" t="str">
            <v>Digene Gel MF 200ml PET</v>
          </cell>
          <cell r="E4" t="str">
            <v>3004 90 32</v>
          </cell>
          <cell r="F4">
            <v>0.12</v>
          </cell>
        </row>
        <row r="5">
          <cell r="C5">
            <v>2030001486</v>
          </cell>
          <cell r="D5" t="str">
            <v>Digene Gel Strawberry 200ml PET</v>
          </cell>
          <cell r="E5" t="str">
            <v>3004 90 32</v>
          </cell>
          <cell r="F5">
            <v>0.12</v>
          </cell>
        </row>
        <row r="6">
          <cell r="C6">
            <v>2030001774</v>
          </cell>
          <cell r="D6" t="str">
            <v>Digene Gel Mint 170 ml Institutional</v>
          </cell>
          <cell r="E6" t="str">
            <v>3004 90 32</v>
          </cell>
          <cell r="F6">
            <v>0.12</v>
          </cell>
        </row>
        <row r="7">
          <cell r="C7">
            <v>2030001814</v>
          </cell>
          <cell r="D7" t="str">
            <v>Digene Gel Mint 450 ml PET</v>
          </cell>
          <cell r="E7" t="str">
            <v>3004 90 32</v>
          </cell>
          <cell r="F7">
            <v>0.12</v>
          </cell>
        </row>
        <row r="8">
          <cell r="C8">
            <v>2030001815</v>
          </cell>
          <cell r="D8" t="str">
            <v>Digene Gel Orange 450 ml PET</v>
          </cell>
          <cell r="E8" t="str">
            <v>3004 90 32</v>
          </cell>
          <cell r="F8">
            <v>0.12</v>
          </cell>
        </row>
        <row r="9">
          <cell r="C9">
            <v>2030001843</v>
          </cell>
          <cell r="D9" t="str">
            <v>Digene tab Mint 15's</v>
          </cell>
          <cell r="E9" t="str">
            <v>3004 90 32</v>
          </cell>
          <cell r="F9">
            <v>0.12</v>
          </cell>
        </row>
        <row r="10">
          <cell r="C10">
            <v>2030001846</v>
          </cell>
          <cell r="D10" t="str">
            <v>Digene tab Orange 15's</v>
          </cell>
          <cell r="E10" t="str">
            <v>3004 90 32</v>
          </cell>
          <cell r="F10">
            <v>0.12</v>
          </cell>
        </row>
        <row r="11">
          <cell r="C11">
            <v>2030001847</v>
          </cell>
          <cell r="D11" t="str">
            <v>Digene tab Mixed Fruit 15's</v>
          </cell>
          <cell r="E11" t="str">
            <v>3004 90 32</v>
          </cell>
          <cell r="F11">
            <v>0.12</v>
          </cell>
        </row>
        <row r="12">
          <cell r="C12">
            <v>2030001893</v>
          </cell>
          <cell r="D12" t="str">
            <v>DIGENE TAB Dangler 15'S</v>
          </cell>
          <cell r="E12" t="str">
            <v>3004 90 11</v>
          </cell>
          <cell r="F12">
            <v>0.12</v>
          </cell>
        </row>
        <row r="13">
          <cell r="C13">
            <v>2030001903</v>
          </cell>
          <cell r="D13" t="str">
            <v>DIGENE 200ML OFFER PACK MINT</v>
          </cell>
          <cell r="E13" t="str">
            <v>3004 90 32</v>
          </cell>
          <cell r="F13">
            <v>0.12</v>
          </cell>
        </row>
        <row r="14">
          <cell r="C14">
            <v>2030001904</v>
          </cell>
          <cell r="D14" t="str">
            <v>DIGENE 200ML OFFER PACK ORANGE</v>
          </cell>
          <cell r="E14" t="str">
            <v>3004 90 32</v>
          </cell>
          <cell r="F14">
            <v>0.12</v>
          </cell>
        </row>
        <row r="15">
          <cell r="C15">
            <v>2030002076</v>
          </cell>
          <cell r="D15" t="str">
            <v>DIGENE TABLET ORANGE 15T MINIDANGLER</v>
          </cell>
          <cell r="E15" t="str">
            <v>3004 90 32</v>
          </cell>
          <cell r="F15">
            <v>0.12</v>
          </cell>
        </row>
        <row r="16">
          <cell r="C16">
            <v>2030002223</v>
          </cell>
          <cell r="D16" t="str">
            <v>DIGENE GEL MINT 450 ML PET OFFER PACK</v>
          </cell>
          <cell r="E16" t="str">
            <v>3004 90 32</v>
          </cell>
          <cell r="F16">
            <v>0.12</v>
          </cell>
        </row>
        <row r="17">
          <cell r="C17">
            <v>2030002224</v>
          </cell>
          <cell r="D17" t="str">
            <v>DIGENE GEL ORANGE 450 ML PET OFFER PACK</v>
          </cell>
          <cell r="E17" t="str">
            <v>3004 90 32</v>
          </cell>
          <cell r="F17">
            <v>0.12</v>
          </cell>
        </row>
        <row r="18">
          <cell r="C18">
            <v>2040005237</v>
          </cell>
          <cell r="D18" t="str">
            <v>DIGENE FIZZ LEMON SACHET 6'S (SALE)</v>
          </cell>
          <cell r="E18" t="str">
            <v>3004 90 11</v>
          </cell>
          <cell r="F18">
            <v>0.12</v>
          </cell>
        </row>
        <row r="19">
          <cell r="C19">
            <v>2040005239</v>
          </cell>
          <cell r="D19" t="str">
            <v>DIGENE FIZZ ORANGE SACHET 6'S (SALE)</v>
          </cell>
          <cell r="E19" t="str">
            <v>3004 90 11</v>
          </cell>
          <cell r="F19">
            <v>0.12</v>
          </cell>
        </row>
        <row r="20">
          <cell r="C20">
            <v>2040005734</v>
          </cell>
          <cell r="D20" t="str">
            <v>DIGENE FIZZ LEMON SACHET 40'S OFFER PACK</v>
          </cell>
          <cell r="E20" t="str">
            <v>3004 90 11</v>
          </cell>
          <cell r="F20">
            <v>0.12</v>
          </cell>
        </row>
        <row r="21">
          <cell r="C21">
            <v>2040005882</v>
          </cell>
          <cell r="D21" t="str">
            <v>Digene Fizz Regular 5gm SACHET 1's</v>
          </cell>
          <cell r="E21" t="str">
            <v>3004 90 11</v>
          </cell>
          <cell r="F21">
            <v>0.12</v>
          </cell>
        </row>
        <row r="22">
          <cell r="C22">
            <v>2040005917</v>
          </cell>
          <cell r="D22" t="str">
            <v>CITROSODA</v>
          </cell>
          <cell r="E22" t="str">
            <v>3004 90 99</v>
          </cell>
          <cell r="F22">
            <v>0.12</v>
          </cell>
        </row>
        <row r="23">
          <cell r="C23">
            <v>2040005918</v>
          </cell>
          <cell r="D23" t="str">
            <v>RASHFREE CREAM</v>
          </cell>
          <cell r="E23" t="str">
            <v>3004 90 99</v>
          </cell>
          <cell r="F23">
            <v>0.12</v>
          </cell>
        </row>
        <row r="24">
          <cell r="C24">
            <v>2040006338</v>
          </cell>
          <cell r="D24" t="str">
            <v>Digene Fiz 3in1 Lemon Organge Cola 60x5g</v>
          </cell>
          <cell r="E24" t="str">
            <v>3004 90 11</v>
          </cell>
          <cell r="F24">
            <v>0.12</v>
          </cell>
        </row>
        <row r="25">
          <cell r="C25">
            <v>2040006361</v>
          </cell>
          <cell r="D25" t="str">
            <v>DIGENE FIZZ LEMON 40S SALE</v>
          </cell>
          <cell r="E25" t="str">
            <v>3004 90 11</v>
          </cell>
          <cell r="F25">
            <v>0.12</v>
          </cell>
        </row>
        <row r="26">
          <cell r="C26">
            <v>2040006362</v>
          </cell>
          <cell r="D26" t="str">
            <v>DIGENE FIZZ ORANGE 40S SALE</v>
          </cell>
          <cell r="E26" t="str">
            <v>3004 90 11</v>
          </cell>
          <cell r="F26">
            <v>0.12</v>
          </cell>
        </row>
        <row r="27">
          <cell r="C27">
            <v>2040006363</v>
          </cell>
          <cell r="D27" t="str">
            <v>DIGENE FIZZ PUDINA 40S SALE</v>
          </cell>
          <cell r="E27" t="str">
            <v>3004 90 11</v>
          </cell>
          <cell r="F27">
            <v>0.12</v>
          </cell>
        </row>
        <row r="28">
          <cell r="C28">
            <v>2040006364</v>
          </cell>
          <cell r="D28" t="str">
            <v>DIGENE FIZZ COLA 40S SALE</v>
          </cell>
          <cell r="E28" t="str">
            <v>3004 90 11</v>
          </cell>
          <cell r="F28">
            <v>0.12</v>
          </cell>
        </row>
        <row r="29">
          <cell r="C29">
            <v>2040006365</v>
          </cell>
          <cell r="D29" t="str">
            <v>DIGENE FIZZ REGULAR 40S SALE</v>
          </cell>
          <cell r="E29" t="str">
            <v>3004 90 11</v>
          </cell>
          <cell r="F29">
            <v>0.12</v>
          </cell>
        </row>
        <row r="30">
          <cell r="C30">
            <v>2040006453</v>
          </cell>
          <cell r="D30" t="str">
            <v>Digene Fizz Kaccha Aam 5gm sachet</v>
          </cell>
          <cell r="E30" t="str">
            <v>3004 90 11</v>
          </cell>
          <cell r="F30">
            <v>0.12</v>
          </cell>
        </row>
        <row r="31">
          <cell r="C31">
            <v>2040006652</v>
          </cell>
          <cell r="D31" t="str">
            <v>DIGENE FIZZ LEMON OFFER PACK 6S</v>
          </cell>
          <cell r="E31" t="str">
            <v>3004 90 11</v>
          </cell>
          <cell r="F31">
            <v>0.12</v>
          </cell>
        </row>
        <row r="32">
          <cell r="C32">
            <v>2040006660</v>
          </cell>
          <cell r="D32" t="str">
            <v>Rashfree Natural Cream 50g</v>
          </cell>
          <cell r="E32" t="str">
            <v>3004 90 11</v>
          </cell>
          <cell r="F32">
            <v>0.12</v>
          </cell>
        </row>
        <row r="33">
          <cell r="C33">
            <v>2040006719</v>
          </cell>
          <cell r="D33" t="str">
            <v>DIGENE FIZZ PAAN 5GM SACHET</v>
          </cell>
          <cell r="E33" t="str">
            <v>3004 90 11</v>
          </cell>
          <cell r="F33">
            <v>0.12</v>
          </cell>
        </row>
        <row r="34">
          <cell r="C34">
            <v>2040006748</v>
          </cell>
          <cell r="D34" t="str">
            <v>Digene Pudina Pearls</v>
          </cell>
          <cell r="E34" t="str">
            <v>3004 90 11</v>
          </cell>
          <cell r="F34">
            <v>0.12</v>
          </cell>
        </row>
        <row r="35">
          <cell r="C35">
            <v>2200000675</v>
          </cell>
          <cell r="D35" t="str">
            <v>DIGENE MINT TABLET 15T PACK</v>
          </cell>
          <cell r="E35" t="str">
            <v>3004 90 32</v>
          </cell>
          <cell r="F35">
            <v>0.12</v>
          </cell>
        </row>
        <row r="36">
          <cell r="C36">
            <v>2200000677</v>
          </cell>
          <cell r="D36" t="str">
            <v>DIGENE ORANGE TABLET 15T PACK</v>
          </cell>
          <cell r="E36" t="str">
            <v>3004 90 32</v>
          </cell>
          <cell r="F36">
            <v>0.12</v>
          </cell>
        </row>
        <row r="37">
          <cell r="C37">
            <v>2200000725</v>
          </cell>
          <cell r="D37" t="str">
            <v>DIGENE TAB MINT 15T MINI DANGLER</v>
          </cell>
          <cell r="E37" t="str">
            <v>3004 90 94</v>
          </cell>
          <cell r="F37">
            <v>0.12</v>
          </cell>
        </row>
        <row r="38">
          <cell r="C38">
            <v>2030000426</v>
          </cell>
          <cell r="D38" t="str">
            <v>DIGENE GEL MINT 170 ML</v>
          </cell>
          <cell r="E38" t="str">
            <v>3004 90 32</v>
          </cell>
          <cell r="F38">
            <v>0.12</v>
          </cell>
        </row>
        <row r="39">
          <cell r="C39">
            <v>2030000427</v>
          </cell>
          <cell r="D39" t="str">
            <v>DIGENE GEL ORANGE 170 ML</v>
          </cell>
          <cell r="E39" t="str">
            <v>3004 90 32</v>
          </cell>
          <cell r="F39">
            <v>0.12</v>
          </cell>
        </row>
        <row r="40">
          <cell r="C40">
            <v>2030000428</v>
          </cell>
          <cell r="D40" t="str">
            <v>DIGENE GEL MIXED FRUIT 170 ML</v>
          </cell>
          <cell r="E40" t="str">
            <v>3004 90 32</v>
          </cell>
          <cell r="F40">
            <v>0.12</v>
          </cell>
        </row>
        <row r="41">
          <cell r="C41">
            <v>2030000434</v>
          </cell>
          <cell r="D41" t="str">
            <v>DIGENE GEL STRAWBERRY 170 ML</v>
          </cell>
          <cell r="E41" t="str">
            <v>3004 90 32</v>
          </cell>
          <cell r="F41">
            <v>0.12</v>
          </cell>
        </row>
        <row r="42">
          <cell r="C42">
            <v>2030001343</v>
          </cell>
          <cell r="D42" t="str">
            <v>DIGENE GEL ORANGE 400ML</v>
          </cell>
          <cell r="E42" t="str">
            <v>3004 90 32</v>
          </cell>
          <cell r="F42">
            <v>0.12</v>
          </cell>
        </row>
        <row r="43">
          <cell r="C43">
            <v>2030000441</v>
          </cell>
          <cell r="D43" t="str">
            <v>DIGENE GEL MINT 400 ML</v>
          </cell>
          <cell r="E43" t="str">
            <v>3004 90 32</v>
          </cell>
          <cell r="F43">
            <v>0.12</v>
          </cell>
        </row>
        <row r="44">
          <cell r="C44">
            <v>2030001813</v>
          </cell>
          <cell r="D44" t="str">
            <v>DIGENE TAB COLA 12'S</v>
          </cell>
          <cell r="E44" t="str">
            <v>3004 90 32</v>
          </cell>
          <cell r="F44">
            <v>0.12</v>
          </cell>
        </row>
        <row r="45">
          <cell r="C45">
            <v>2030000444</v>
          </cell>
          <cell r="D45" t="str">
            <v>DIGENE TAB MINT 12'S</v>
          </cell>
          <cell r="E45" t="str">
            <v>3004 90 32</v>
          </cell>
          <cell r="F45">
            <v>0.12</v>
          </cell>
        </row>
        <row r="46">
          <cell r="C46">
            <v>2030000445</v>
          </cell>
          <cell r="D46" t="str">
            <v>DIGENE TAB ORANGE 12'S</v>
          </cell>
          <cell r="E46" t="str">
            <v>3004 90 32</v>
          </cell>
          <cell r="F46">
            <v>0.12</v>
          </cell>
        </row>
        <row r="47">
          <cell r="C47">
            <v>2030000446</v>
          </cell>
          <cell r="D47" t="str">
            <v>DIGENE TAB MIXED FRUIT 12'S</v>
          </cell>
          <cell r="E47" t="str">
            <v>3004 90 32</v>
          </cell>
          <cell r="F47">
            <v>0.12</v>
          </cell>
        </row>
        <row r="48">
          <cell r="C48">
            <v>2030000448</v>
          </cell>
          <cell r="D48" t="str">
            <v>DIGENE TAB ASSORTED 12'S</v>
          </cell>
          <cell r="E48" t="str">
            <v>3004 90 32</v>
          </cell>
          <cell r="F48">
            <v>0.12</v>
          </cell>
        </row>
        <row r="49">
          <cell r="C49">
            <v>2030000447</v>
          </cell>
          <cell r="D49" t="str">
            <v>DIGENE TAB PUDINA JEERA 12'S</v>
          </cell>
          <cell r="E49" t="str">
            <v>3004 90 32</v>
          </cell>
          <cell r="F49">
            <v>0.12</v>
          </cell>
        </row>
        <row r="50">
          <cell r="C50">
            <v>2040005244</v>
          </cell>
          <cell r="D50" t="str">
            <v>DIGENE FIZZ COLA 5GM SACHET 1'S</v>
          </cell>
          <cell r="E50" t="str">
            <v>3004 90 11</v>
          </cell>
          <cell r="F50">
            <v>0.12</v>
          </cell>
        </row>
        <row r="51">
          <cell r="C51">
            <v>2040004722</v>
          </cell>
          <cell r="D51" t="str">
            <v>DIGENE FIZZ LEMON SACHET 1'S (SALE)</v>
          </cell>
          <cell r="E51" t="str">
            <v>3004 90 11</v>
          </cell>
          <cell r="F51">
            <v>0.12</v>
          </cell>
        </row>
        <row r="52">
          <cell r="C52">
            <v>2040004723</v>
          </cell>
          <cell r="D52" t="str">
            <v>DIGENE FIZZ PUDINA SACHET 1'S (SALE)</v>
          </cell>
          <cell r="E52" t="str">
            <v>3004 90 11</v>
          </cell>
          <cell r="F52">
            <v>0.12</v>
          </cell>
        </row>
        <row r="53">
          <cell r="C53">
            <v>2040004724</v>
          </cell>
          <cell r="D53" t="str">
            <v>DIGENE FIZZ ORANGE SACHET 1'S (SALE)</v>
          </cell>
          <cell r="E53" t="str">
            <v>3004 90 11</v>
          </cell>
          <cell r="F53">
            <v>0.12</v>
          </cell>
        </row>
        <row r="54">
          <cell r="C54">
            <v>2040006675</v>
          </cell>
          <cell r="D54" t="str">
            <v>RASHFREE NATURAL -Soft Baby Wipes</v>
          </cell>
          <cell r="E54" t="str">
            <v>3304 91 90</v>
          </cell>
          <cell r="F54">
            <v>0.28</v>
          </cell>
        </row>
        <row r="55">
          <cell r="C55">
            <v>2030000452</v>
          </cell>
          <cell r="D55" t="str">
            <v>CREMAFFIN MIXED FRUIT 400 ML</v>
          </cell>
          <cell r="E55" t="str">
            <v>3004 90 32</v>
          </cell>
          <cell r="F55">
            <v>0.12</v>
          </cell>
        </row>
        <row r="56">
          <cell r="C56">
            <v>2200000697</v>
          </cell>
          <cell r="D56" t="str">
            <v>GANATON 10'S</v>
          </cell>
          <cell r="E56" t="str">
            <v>3004 90 39</v>
          </cell>
          <cell r="F56">
            <v>0.12</v>
          </cell>
        </row>
        <row r="57">
          <cell r="C57">
            <v>2040000156</v>
          </cell>
          <cell r="D57" t="str">
            <v>CREMA HEP 200ML</v>
          </cell>
          <cell r="E57" t="str">
            <v>3004 90 32</v>
          </cell>
          <cell r="F57">
            <v>0.12</v>
          </cell>
        </row>
        <row r="58">
          <cell r="C58">
            <v>2040000142</v>
          </cell>
          <cell r="D58" t="str">
            <v>ULCIKIT 6'S</v>
          </cell>
          <cell r="E58" t="str">
            <v>3004 10 90</v>
          </cell>
          <cell r="F58">
            <v>0.12</v>
          </cell>
        </row>
        <row r="59">
          <cell r="C59">
            <v>2040003599</v>
          </cell>
          <cell r="D59" t="str">
            <v>ZILSA 5 GM</v>
          </cell>
          <cell r="E59" t="str">
            <v>3004 90 29</v>
          </cell>
          <cell r="F59">
            <v>0.12</v>
          </cell>
        </row>
        <row r="60">
          <cell r="C60">
            <v>2040004052</v>
          </cell>
          <cell r="D60" t="str">
            <v>CREMADIET 10GM SACHET</v>
          </cell>
          <cell r="E60" t="str">
            <v>3004 90 39</v>
          </cell>
          <cell r="F60">
            <v>0.12</v>
          </cell>
        </row>
        <row r="61">
          <cell r="C61">
            <v>2030000430</v>
          </cell>
          <cell r="D61" t="str">
            <v>GANATON 10'S</v>
          </cell>
          <cell r="E61" t="str">
            <v>3004 90 39</v>
          </cell>
          <cell r="F61">
            <v>0.12</v>
          </cell>
        </row>
        <row r="62">
          <cell r="C62">
            <v>2030000488</v>
          </cell>
          <cell r="D62" t="str">
            <v>ELDICET TABLETS 6'S</v>
          </cell>
          <cell r="E62" t="str">
            <v>3004 90 39</v>
          </cell>
          <cell r="F62">
            <v>0.12</v>
          </cell>
        </row>
        <row r="63">
          <cell r="C63">
            <v>2030000492</v>
          </cell>
          <cell r="D63" t="str">
            <v>PANKREOFLAT TABLETS 10'S</v>
          </cell>
          <cell r="E63" t="str">
            <v>3004 90 84</v>
          </cell>
          <cell r="F63">
            <v>0.12</v>
          </cell>
        </row>
        <row r="64">
          <cell r="C64">
            <v>2030000879</v>
          </cell>
          <cell r="D64" t="str">
            <v>LIBRAX TAB(15's)-SALES</v>
          </cell>
          <cell r="E64" t="str">
            <v>3004 90 99</v>
          </cell>
          <cell r="F64">
            <v>0.12</v>
          </cell>
        </row>
        <row r="65">
          <cell r="C65">
            <v>2030000961</v>
          </cell>
          <cell r="D65" t="str">
            <v>CREMAFFIN MIXED FRUIT 200 ML</v>
          </cell>
          <cell r="E65" t="str">
            <v>3004 90 32</v>
          </cell>
          <cell r="F65">
            <v>0.12</v>
          </cell>
        </row>
        <row r="66">
          <cell r="C66">
            <v>2030000962</v>
          </cell>
          <cell r="D66" t="str">
            <v>CREMAFFIN PLAIN 200 ML</v>
          </cell>
          <cell r="E66" t="str">
            <v>3004 90 32</v>
          </cell>
          <cell r="F66">
            <v>0.12</v>
          </cell>
        </row>
        <row r="67">
          <cell r="C67">
            <v>2030001213</v>
          </cell>
          <cell r="D67" t="str">
            <v>CREMAFFIN PLUS 200 ML</v>
          </cell>
          <cell r="E67" t="str">
            <v>3004 90 32</v>
          </cell>
          <cell r="F67">
            <v>0.12</v>
          </cell>
        </row>
        <row r="68">
          <cell r="C68">
            <v>2030001214</v>
          </cell>
          <cell r="D68" t="str">
            <v>CREMAFFIN MIXED FRUIT 450 ML</v>
          </cell>
          <cell r="E68" t="str">
            <v>3004 90 32</v>
          </cell>
          <cell r="F68">
            <v>0.12</v>
          </cell>
        </row>
        <row r="69">
          <cell r="C69">
            <v>2030001560</v>
          </cell>
          <cell r="D69" t="str">
            <v>CREMAFFIN PLUS 110ML CGHS/ GMSD</v>
          </cell>
          <cell r="E69" t="str">
            <v>3004 90 32</v>
          </cell>
          <cell r="F69">
            <v>0.12</v>
          </cell>
        </row>
        <row r="70">
          <cell r="C70">
            <v>2030001854</v>
          </cell>
          <cell r="D70" t="str">
            <v>Cremaffin plus 200ml institution suply</v>
          </cell>
          <cell r="E70" t="str">
            <v>3004 90 32</v>
          </cell>
          <cell r="F70">
            <v>0.12</v>
          </cell>
        </row>
        <row r="71">
          <cell r="C71">
            <v>2040000141</v>
          </cell>
          <cell r="D71" t="str">
            <v>CREMALAX TAB 10'S</v>
          </cell>
          <cell r="E71" t="str">
            <v>3004 50 39</v>
          </cell>
          <cell r="F71">
            <v>0.12</v>
          </cell>
        </row>
        <row r="72">
          <cell r="C72">
            <v>2040000143</v>
          </cell>
          <cell r="D72" t="str">
            <v>GANATON OD 10'S</v>
          </cell>
          <cell r="E72" t="str">
            <v>3004 31 90</v>
          </cell>
          <cell r="F72">
            <v>0.12</v>
          </cell>
        </row>
        <row r="73">
          <cell r="C73">
            <v>2040000144</v>
          </cell>
          <cell r="D73" t="str">
            <v>GANATON TOTAL 10'S</v>
          </cell>
          <cell r="E73" t="str">
            <v>3004 31 90</v>
          </cell>
          <cell r="F73">
            <v>0.12</v>
          </cell>
        </row>
        <row r="74">
          <cell r="C74">
            <v>2040000155</v>
          </cell>
          <cell r="D74" t="str">
            <v>CREMAGEL 30GM</v>
          </cell>
          <cell r="E74" t="str">
            <v>3004 90 79</v>
          </cell>
          <cell r="F74">
            <v>0.12</v>
          </cell>
        </row>
        <row r="75">
          <cell r="C75">
            <v>2040000157</v>
          </cell>
          <cell r="D75" t="str">
            <v>CREMADIET 140 GM</v>
          </cell>
          <cell r="E75" t="str">
            <v>3004 90 39</v>
          </cell>
          <cell r="F75">
            <v>0.12</v>
          </cell>
        </row>
        <row r="76">
          <cell r="C76">
            <v>2040000159</v>
          </cell>
          <cell r="D76" t="str">
            <v>CREMADIET DUO 90GM JAR</v>
          </cell>
          <cell r="E76" t="str">
            <v>3004 90 39</v>
          </cell>
          <cell r="F76">
            <v>0.12</v>
          </cell>
        </row>
        <row r="77">
          <cell r="C77">
            <v>2040003609</v>
          </cell>
          <cell r="D77" t="str">
            <v>ADIZA 10 GM 10'S</v>
          </cell>
          <cell r="E77" t="str">
            <v>3004 90 39</v>
          </cell>
          <cell r="F77">
            <v>0.12</v>
          </cell>
        </row>
        <row r="78">
          <cell r="C78">
            <v>2040004051</v>
          </cell>
          <cell r="D78" t="str">
            <v>CREMADIET 300GM</v>
          </cell>
          <cell r="E78" t="str">
            <v>3004 90 39</v>
          </cell>
          <cell r="F78">
            <v>0.12</v>
          </cell>
        </row>
        <row r="79">
          <cell r="C79">
            <v>2040005436</v>
          </cell>
          <cell r="D79" t="str">
            <v>Entamizole-O 10s Sale</v>
          </cell>
          <cell r="E79" t="str">
            <v>3004 20 34</v>
          </cell>
          <cell r="F79">
            <v>0.12</v>
          </cell>
        </row>
        <row r="80">
          <cell r="C80">
            <v>2040005767</v>
          </cell>
          <cell r="D80" t="str">
            <v>Gut-Renew Cap 10s</v>
          </cell>
          <cell r="E80" t="str">
            <v>3004 90 99</v>
          </cell>
          <cell r="F80">
            <v>0.12</v>
          </cell>
        </row>
        <row r="81">
          <cell r="C81">
            <v>2040006251</v>
          </cell>
          <cell r="D81" t="str">
            <v>Acotiamide</v>
          </cell>
          <cell r="E81" t="str">
            <v>3004 90 99</v>
          </cell>
          <cell r="F81">
            <v>0.12</v>
          </cell>
        </row>
        <row r="82">
          <cell r="C82">
            <v>2040006375</v>
          </cell>
          <cell r="D82" t="str">
            <v>GANATON 50MG 10S TP</v>
          </cell>
          <cell r="E82" t="str">
            <v>30049099 </v>
          </cell>
          <cell r="F82">
            <v>0.12</v>
          </cell>
        </row>
        <row r="83">
          <cell r="C83">
            <v>2040006635</v>
          </cell>
          <cell r="D83" t="str">
            <v>Pankreoflat Liquid 100ml</v>
          </cell>
          <cell r="E83" t="str">
            <v>2106 90 99</v>
          </cell>
          <cell r="F83">
            <v>0.28</v>
          </cell>
        </row>
        <row r="84">
          <cell r="C84">
            <v>2200000724</v>
          </cell>
          <cell r="D84" t="str">
            <v>Cremalax Liquid 100ml Sales Pack</v>
          </cell>
          <cell r="E84" t="str">
            <v>3004 90 94</v>
          </cell>
          <cell r="F84">
            <v>0.12</v>
          </cell>
        </row>
        <row r="85">
          <cell r="C85">
            <v>2030000410</v>
          </cell>
          <cell r="D85" t="str">
            <v>BRUFEN 200 mg 15's</v>
          </cell>
          <cell r="E85" t="str">
            <v>3004 90 63</v>
          </cell>
          <cell r="F85">
            <v>0.12</v>
          </cell>
        </row>
        <row r="86">
          <cell r="C86">
            <v>2030000411</v>
          </cell>
          <cell r="D86" t="str">
            <v>BRUFEN 400 MG 15'S</v>
          </cell>
          <cell r="E86" t="str">
            <v>3004 90 63</v>
          </cell>
          <cell r="F86">
            <v>0.12</v>
          </cell>
        </row>
        <row r="87">
          <cell r="C87">
            <v>2030000412</v>
          </cell>
          <cell r="D87" t="str">
            <v>BRUFEN 600 MG 15'S</v>
          </cell>
          <cell r="E87" t="str">
            <v>3004 90 63</v>
          </cell>
          <cell r="F87">
            <v>0.12</v>
          </cell>
        </row>
        <row r="88">
          <cell r="C88">
            <v>2030000467</v>
          </cell>
          <cell r="D88" t="str">
            <v>DUVADILAN TABLETS 10MG 50'S</v>
          </cell>
          <cell r="E88" t="str">
            <v>3004 90 74</v>
          </cell>
          <cell r="F88">
            <v>0.12</v>
          </cell>
        </row>
        <row r="89">
          <cell r="C89">
            <v>2030000470</v>
          </cell>
          <cell r="D89" t="str">
            <v>DUVADILAN RETARD CAPS 10'S</v>
          </cell>
          <cell r="E89" t="str">
            <v>3004 90 74</v>
          </cell>
          <cell r="F89">
            <v>0.12</v>
          </cell>
        </row>
        <row r="90">
          <cell r="C90">
            <v>2030000471</v>
          </cell>
          <cell r="D90" t="str">
            <v>DUVADILAN INJECTION 6X2 ML</v>
          </cell>
          <cell r="E90" t="str">
            <v>3004 90 74</v>
          </cell>
          <cell r="F90">
            <v>0.12</v>
          </cell>
        </row>
        <row r="91">
          <cell r="C91">
            <v>2030000475</v>
          </cell>
          <cell r="D91" t="str">
            <v>ARACHITOL INJECTION 3L 6X1ML</v>
          </cell>
          <cell r="E91" t="str">
            <v>3004 50 36</v>
          </cell>
          <cell r="F91">
            <v>0.12</v>
          </cell>
        </row>
        <row r="92">
          <cell r="C92">
            <v>2030000476</v>
          </cell>
          <cell r="D92" t="str">
            <v>ARACHITOL INJECTION 6L 6X1ML</v>
          </cell>
          <cell r="E92" t="str">
            <v>3004 50 36</v>
          </cell>
          <cell r="F92">
            <v>0.12</v>
          </cell>
        </row>
        <row r="93">
          <cell r="C93">
            <v>2030001866</v>
          </cell>
          <cell r="D93" t="str">
            <v>Brufen 400 15s Govt Supply</v>
          </cell>
          <cell r="E93" t="str">
            <v>3004 90 63</v>
          </cell>
          <cell r="F93">
            <v>0.12</v>
          </cell>
        </row>
        <row r="94">
          <cell r="C94">
            <v>2030002034</v>
          </cell>
          <cell r="D94" t="str">
            <v>IBUPROFEN 200 10S GOV SUPPLY PACK</v>
          </cell>
          <cell r="E94" t="str">
            <v>3004 90 63</v>
          </cell>
          <cell r="F94">
            <v>0.12</v>
          </cell>
        </row>
        <row r="95">
          <cell r="C95">
            <v>2040000014</v>
          </cell>
          <cell r="D95" t="str">
            <v>BRUGEL ACTIFAST GEL 30GM</v>
          </cell>
          <cell r="E95" t="str">
            <v>3004 90 69</v>
          </cell>
          <cell r="F95">
            <v>0.12</v>
          </cell>
        </row>
        <row r="96">
          <cell r="C96">
            <v>2040000016</v>
          </cell>
          <cell r="D96" t="str">
            <v>BRUFEN JR SYRUP 60 ML</v>
          </cell>
          <cell r="E96" t="str">
            <v>3004 90 63</v>
          </cell>
          <cell r="F96">
            <v>0.12</v>
          </cell>
        </row>
        <row r="97">
          <cell r="C97">
            <v>2040000017</v>
          </cell>
          <cell r="D97" t="str">
            <v>BRUFEN MR 10'S</v>
          </cell>
          <cell r="E97" t="str">
            <v>3004 90 63</v>
          </cell>
          <cell r="F97">
            <v>0.12</v>
          </cell>
        </row>
        <row r="98">
          <cell r="C98">
            <v>2040000151</v>
          </cell>
          <cell r="D98" t="str">
            <v>DIGECAINE 170 ML</v>
          </cell>
          <cell r="E98" t="str">
            <v>3004 90 32</v>
          </cell>
          <cell r="F98">
            <v>0.12</v>
          </cell>
        </row>
        <row r="99">
          <cell r="C99">
            <v>2040000164</v>
          </cell>
          <cell r="D99" t="str">
            <v>KINETONE ADVANCE 200 ML</v>
          </cell>
          <cell r="E99" t="str">
            <v>3004 50 39</v>
          </cell>
          <cell r="F99">
            <v>0.12</v>
          </cell>
        </row>
        <row r="100">
          <cell r="C100">
            <v>2040000167</v>
          </cell>
          <cell r="D100" t="str">
            <v>PROTUSSA 60 ML</v>
          </cell>
          <cell r="E100" t="str">
            <v>3004 90 93</v>
          </cell>
          <cell r="F100">
            <v>0.12</v>
          </cell>
        </row>
        <row r="101">
          <cell r="C101">
            <v>2040000191</v>
          </cell>
          <cell r="D101" t="str">
            <v>SACCHARIN TABLETS 500'S</v>
          </cell>
          <cell r="E101" t="str">
            <v>3004 90 39</v>
          </cell>
          <cell r="F101">
            <v>0.12</v>
          </cell>
        </row>
        <row r="102">
          <cell r="C102">
            <v>2040001220</v>
          </cell>
          <cell r="D102" t="str">
            <v>Thiospas 4 mg Capsules</v>
          </cell>
          <cell r="E102" t="str">
            <v>3004 90 69</v>
          </cell>
          <cell r="F102">
            <v>0.12</v>
          </cell>
        </row>
        <row r="103">
          <cell r="C103">
            <v>2040001221</v>
          </cell>
          <cell r="D103" t="str">
            <v>Thiospas 8 mg Capsules</v>
          </cell>
          <cell r="E103" t="str">
            <v>3004 90 69</v>
          </cell>
          <cell r="F103">
            <v>0.12</v>
          </cell>
        </row>
        <row r="104">
          <cell r="C104">
            <v>2040001222</v>
          </cell>
          <cell r="D104" t="str">
            <v>Thiospas A 4 Tablets 10 tabs</v>
          </cell>
          <cell r="E104" t="str">
            <v>3004 90 69</v>
          </cell>
          <cell r="F104">
            <v>0.12</v>
          </cell>
        </row>
        <row r="105">
          <cell r="C105">
            <v>2040001223</v>
          </cell>
          <cell r="D105" t="str">
            <v>Thiospas A 8 Tablets 10 tabs</v>
          </cell>
          <cell r="E105" t="str">
            <v>3004 90 69</v>
          </cell>
          <cell r="F105">
            <v>0.12</v>
          </cell>
        </row>
        <row r="106">
          <cell r="C106">
            <v>2040001240</v>
          </cell>
          <cell r="D106" t="str">
            <v>Rockbon Tablets</v>
          </cell>
          <cell r="E106" t="str">
            <v>3004 50 90</v>
          </cell>
          <cell r="F106">
            <v>0.12</v>
          </cell>
        </row>
        <row r="107">
          <cell r="C107">
            <v>2040001246</v>
          </cell>
          <cell r="D107" t="str">
            <v>Megamox -250 DT - 10's</v>
          </cell>
          <cell r="E107" t="str">
            <v>3004 10 30</v>
          </cell>
          <cell r="F107">
            <v>0.12</v>
          </cell>
        </row>
        <row r="108">
          <cell r="C108">
            <v>2040001247</v>
          </cell>
          <cell r="D108" t="str">
            <v>Megamox -500 DT- 10's</v>
          </cell>
          <cell r="E108" t="str">
            <v>3004 10 30</v>
          </cell>
          <cell r="F108">
            <v>0.12</v>
          </cell>
        </row>
        <row r="109">
          <cell r="C109">
            <v>2040001249</v>
          </cell>
          <cell r="D109" t="str">
            <v>Megamox CV Dry Syrup 30ml</v>
          </cell>
          <cell r="E109" t="str">
            <v>3004 10 30</v>
          </cell>
          <cell r="F109">
            <v>0.12</v>
          </cell>
        </row>
        <row r="110">
          <cell r="C110">
            <v>2040001253</v>
          </cell>
          <cell r="D110" t="str">
            <v>Megamox CV KID Tablets 10's</v>
          </cell>
          <cell r="E110" t="str">
            <v>3004 10 30</v>
          </cell>
          <cell r="F110">
            <v>0.12</v>
          </cell>
        </row>
        <row r="111">
          <cell r="C111">
            <v>2040001254</v>
          </cell>
          <cell r="D111" t="str">
            <v>Megamox CV Tablets 375mg 10s</v>
          </cell>
          <cell r="E111" t="str">
            <v>3004 10 30</v>
          </cell>
          <cell r="F111">
            <v>0.12</v>
          </cell>
        </row>
        <row r="112">
          <cell r="C112">
            <v>2040001255</v>
          </cell>
          <cell r="D112" t="str">
            <v>Megamox CV Tablets 625mg 10's</v>
          </cell>
          <cell r="E112" t="str">
            <v>3004 10 30</v>
          </cell>
          <cell r="F112">
            <v>0.12</v>
          </cell>
        </row>
        <row r="113">
          <cell r="C113">
            <v>2040003801</v>
          </cell>
          <cell r="D113" t="str">
            <v>ROCKBON D 400 IU TAB 10S</v>
          </cell>
          <cell r="E113" t="str">
            <v>3004 50 39</v>
          </cell>
          <cell r="F113">
            <v>0.12</v>
          </cell>
        </row>
        <row r="114">
          <cell r="C114">
            <v>2040003949</v>
          </cell>
          <cell r="D114" t="str">
            <v>Megamox CV Duo Tab 6's</v>
          </cell>
          <cell r="E114" t="str">
            <v>3004 10 30</v>
          </cell>
          <cell r="F114">
            <v>0.12</v>
          </cell>
        </row>
        <row r="115">
          <cell r="C115">
            <v>2040003975</v>
          </cell>
          <cell r="D115" t="str">
            <v>Megamox CV Duo Dry Syrup</v>
          </cell>
          <cell r="E115" t="str">
            <v>3004 10 30</v>
          </cell>
          <cell r="F115">
            <v>0.12</v>
          </cell>
        </row>
        <row r="116">
          <cell r="C116">
            <v>2040005094</v>
          </cell>
          <cell r="D116" t="str">
            <v>Zolfresh CR 12.5mg 10's</v>
          </cell>
          <cell r="E116" t="str">
            <v>3004 90 88</v>
          </cell>
          <cell r="F116">
            <v>0.12</v>
          </cell>
        </row>
        <row r="117">
          <cell r="C117">
            <v>2040005095</v>
          </cell>
          <cell r="D117" t="str">
            <v>Zolfresh CR 6.25mg 10's</v>
          </cell>
          <cell r="E117" t="str">
            <v>3004 90 88</v>
          </cell>
          <cell r="F117">
            <v>0.12</v>
          </cell>
        </row>
        <row r="118">
          <cell r="C118">
            <v>2040005166</v>
          </cell>
          <cell r="D118" t="str">
            <v>Benegut 12's Sales</v>
          </cell>
          <cell r="E118" t="str">
            <v>3002 90 30</v>
          </cell>
          <cell r="F118">
            <v>0.12</v>
          </cell>
        </row>
        <row r="119">
          <cell r="C119">
            <v>2040005576</v>
          </cell>
          <cell r="D119" t="str">
            <v>Arachitol Nano Sugar Free 5ML 60k IU Liq</v>
          </cell>
          <cell r="E119" t="str">
            <v>3004 50 36</v>
          </cell>
          <cell r="F119">
            <v>0.12</v>
          </cell>
        </row>
        <row r="120">
          <cell r="C120">
            <v>2040005736</v>
          </cell>
          <cell r="D120" t="str">
            <v>Dermabond Mini 1 vial of 0.36ml</v>
          </cell>
          <cell r="E120" t="str">
            <v>3004 90 39</v>
          </cell>
          <cell r="F120">
            <v>0.12</v>
          </cell>
        </row>
        <row r="121">
          <cell r="C121">
            <v>2040005865</v>
          </cell>
          <cell r="D121" t="str">
            <v>Arachitol Nano Drops 15ml</v>
          </cell>
          <cell r="E121" t="str">
            <v>3004 50 36</v>
          </cell>
          <cell r="F121">
            <v>0.12</v>
          </cell>
        </row>
        <row r="122">
          <cell r="C122">
            <v>2040005897</v>
          </cell>
          <cell r="D122" t="str">
            <v>ZOLFRESH 5MG 15'S</v>
          </cell>
          <cell r="E122" t="str">
            <v>3004 90 82</v>
          </cell>
          <cell r="F122">
            <v>0.12</v>
          </cell>
        </row>
        <row r="123">
          <cell r="C123">
            <v>2040005898</v>
          </cell>
          <cell r="D123" t="str">
            <v>ZOLFRESH 10MG 15'S</v>
          </cell>
          <cell r="E123" t="str">
            <v>3004 90 82</v>
          </cell>
          <cell r="F123">
            <v>0.12</v>
          </cell>
        </row>
        <row r="124">
          <cell r="C124">
            <v>2200000673</v>
          </cell>
          <cell r="D124" t="str">
            <v>BRUFEN 200 MG TABLET 15T</v>
          </cell>
          <cell r="E124" t="str">
            <v>3004 90 63</v>
          </cell>
          <cell r="F124">
            <v>0.12</v>
          </cell>
        </row>
        <row r="125">
          <cell r="C125">
            <v>2200000674</v>
          </cell>
          <cell r="D125" t="str">
            <v>BRUFEN 600 MG TABLET 15T</v>
          </cell>
          <cell r="E125" t="str">
            <v>3004 90 63</v>
          </cell>
          <cell r="F125">
            <v>0.12</v>
          </cell>
        </row>
        <row r="126">
          <cell r="C126">
            <v>2200000678</v>
          </cell>
          <cell r="D126" t="str">
            <v>BRUFEN 400MG 15T</v>
          </cell>
          <cell r="E126" t="str">
            <v>3004 90 63</v>
          </cell>
          <cell r="F126">
            <v>0.12</v>
          </cell>
        </row>
        <row r="127">
          <cell r="C127">
            <v>2200000734</v>
          </cell>
          <cell r="D127" t="str">
            <v>BRUFEN 400 MG TABLET 3X15T PACK</v>
          </cell>
          <cell r="E127" t="str">
            <v>3004 90 94</v>
          </cell>
          <cell r="F127">
            <v>0.12</v>
          </cell>
        </row>
        <row r="128">
          <cell r="C128">
            <v>2040000145</v>
          </cell>
          <cell r="D128" t="str">
            <v>DIGENE TOTAL 10'S</v>
          </cell>
          <cell r="E128" t="str">
            <v>3004 90 32</v>
          </cell>
          <cell r="F128">
            <v>0.12</v>
          </cell>
        </row>
        <row r="129">
          <cell r="C129">
            <v>2040005167</v>
          </cell>
          <cell r="D129" t="str">
            <v>ZOXAFLAM 10'S</v>
          </cell>
          <cell r="E129" t="str">
            <v>3004 90 69</v>
          </cell>
          <cell r="F129">
            <v>0.12</v>
          </cell>
        </row>
        <row r="130">
          <cell r="C130">
            <v>2040000166</v>
          </cell>
          <cell r="D130" t="str">
            <v>SURBEX OSTEO 10'S</v>
          </cell>
          <cell r="E130" t="str">
            <v>3004 50 20</v>
          </cell>
          <cell r="F130">
            <v>0.12</v>
          </cell>
        </row>
        <row r="131">
          <cell r="C131">
            <v>2040000018</v>
          </cell>
          <cell r="D131" t="str">
            <v>BRUSPAZ 4 MG 10'S</v>
          </cell>
          <cell r="E131" t="str">
            <v>3004 90 69</v>
          </cell>
          <cell r="F131">
            <v>0.12</v>
          </cell>
        </row>
        <row r="132">
          <cell r="C132">
            <v>2040000019</v>
          </cell>
          <cell r="D132" t="str">
            <v>BRUSPAZ 8 MG 10'S</v>
          </cell>
          <cell r="E132" t="str">
            <v>3004 90 69</v>
          </cell>
          <cell r="F132">
            <v>0.12</v>
          </cell>
        </row>
        <row r="133">
          <cell r="C133">
            <v>2040000136</v>
          </cell>
          <cell r="D133" t="str">
            <v>ZOLFRESH 10MG 10'S</v>
          </cell>
          <cell r="E133" t="str">
            <v>3004 90 82</v>
          </cell>
          <cell r="F133">
            <v>0.12</v>
          </cell>
        </row>
        <row r="134">
          <cell r="C134">
            <v>2040000137</v>
          </cell>
          <cell r="D134" t="str">
            <v>ZOLFRESH 5MG 10'S</v>
          </cell>
          <cell r="E134" t="str">
            <v>3004 90 82</v>
          </cell>
          <cell r="F134">
            <v>0.12</v>
          </cell>
        </row>
        <row r="135">
          <cell r="C135">
            <v>2040004125</v>
          </cell>
          <cell r="D135" t="str">
            <v>ARACHITOL CHEWABLE TABLETS 60000 IU 4S</v>
          </cell>
          <cell r="E135" t="str">
            <v>3004 50 90</v>
          </cell>
          <cell r="F135">
            <v>0.12</v>
          </cell>
        </row>
        <row r="136">
          <cell r="C136">
            <v>2040006804</v>
          </cell>
          <cell r="D136" t="str">
            <v>ARACHITOL NANO DROPS 15ML</v>
          </cell>
          <cell r="E136" t="str">
            <v>3004 50 36</v>
          </cell>
          <cell r="F136">
            <v>0.12</v>
          </cell>
        </row>
        <row r="137">
          <cell r="C137">
            <v>2040004931</v>
          </cell>
          <cell r="D137" t="str">
            <v>ARACHITOL NANO 5ML 60K IU LIQUID 4'S</v>
          </cell>
          <cell r="E137" t="str">
            <v>3004 50 36</v>
          </cell>
          <cell r="F137">
            <v>0.12</v>
          </cell>
        </row>
        <row r="138">
          <cell r="C138">
            <v>2040004185</v>
          </cell>
          <cell r="D138" t="str">
            <v>HQPRO VANILLA POWDER 200 GM (BIJ) - EPD</v>
          </cell>
          <cell r="E138" t="str">
            <v>2106 90 99</v>
          </cell>
          <cell r="F138">
            <v>0.28</v>
          </cell>
        </row>
        <row r="139">
          <cell r="C139">
            <v>2030000469</v>
          </cell>
          <cell r="D139" t="str">
            <v>CREON 10000 CAPSULES 10'S</v>
          </cell>
          <cell r="E139" t="str">
            <v>3004 90 99</v>
          </cell>
          <cell r="F139">
            <v>0.12</v>
          </cell>
        </row>
        <row r="140">
          <cell r="C140">
            <v>2030000485</v>
          </cell>
          <cell r="D140" t="str">
            <v>CREON 25000 CAPSULES 10'S</v>
          </cell>
          <cell r="E140" t="str">
            <v>3004 90 99</v>
          </cell>
          <cell r="F140">
            <v>0.12</v>
          </cell>
        </row>
        <row r="141">
          <cell r="C141">
            <v>2030000491</v>
          </cell>
          <cell r="D141" t="str">
            <v>CREON 40000 CAPSULES 10'S</v>
          </cell>
          <cell r="E141" t="str">
            <v>3004 90 99</v>
          </cell>
          <cell r="F141">
            <v>0.12</v>
          </cell>
        </row>
        <row r="142">
          <cell r="C142">
            <v>2040000152</v>
          </cell>
          <cell r="D142" t="str">
            <v>HEPTRAL 10'S</v>
          </cell>
          <cell r="E142" t="str">
            <v>3004 90 99</v>
          </cell>
          <cell r="F142">
            <v>0.12</v>
          </cell>
        </row>
        <row r="143">
          <cell r="C143">
            <v>2040003353</v>
          </cell>
          <cell r="D143" t="str">
            <v>ROWASA</v>
          </cell>
          <cell r="E143" t="str">
            <v>3004 90 39</v>
          </cell>
          <cell r="F143">
            <v>0.12</v>
          </cell>
        </row>
        <row r="144">
          <cell r="C144">
            <v>2040003357</v>
          </cell>
          <cell r="D144" t="str">
            <v>ROWASA 1 GM</v>
          </cell>
          <cell r="E144" t="str">
            <v>3004 90 39</v>
          </cell>
          <cell r="F144">
            <v>0.12</v>
          </cell>
        </row>
        <row r="145">
          <cell r="C145">
            <v>2040004255</v>
          </cell>
          <cell r="D145" t="str">
            <v>Dufaximin (Rifaximin 550mg) 10's tablet</v>
          </cell>
          <cell r="E145" t="str">
            <v>3004 90 87</v>
          </cell>
          <cell r="F145">
            <v>0.12</v>
          </cell>
        </row>
        <row r="146">
          <cell r="C146">
            <v>2040004616</v>
          </cell>
          <cell r="D146" t="str">
            <v>Dufaximin (Rifaximin 400mg) 10's tablet</v>
          </cell>
          <cell r="E146" t="str">
            <v>3004 90 87</v>
          </cell>
          <cell r="F146">
            <v>0.12</v>
          </cell>
        </row>
        <row r="147">
          <cell r="C147">
            <v>2040004864</v>
          </cell>
          <cell r="D147" t="str">
            <v>Duphalac Fiber 200ml</v>
          </cell>
          <cell r="E147" t="str">
            <v>3004 90 39</v>
          </cell>
          <cell r="F147">
            <v>0.05</v>
          </cell>
        </row>
        <row r="148">
          <cell r="C148">
            <v>2040004876</v>
          </cell>
          <cell r="D148" t="str">
            <v>TITAFERON 80MCG 1'S</v>
          </cell>
          <cell r="E148" t="str">
            <v>3004 50 90</v>
          </cell>
          <cell r="F148">
            <v>0.12</v>
          </cell>
        </row>
        <row r="149">
          <cell r="C149">
            <v>2040005454</v>
          </cell>
          <cell r="D149" t="str">
            <v>VIROCLEAR 400 (1X28S)</v>
          </cell>
          <cell r="E149" t="str">
            <v>3004 90 99</v>
          </cell>
          <cell r="F149">
            <v>0.12</v>
          </cell>
        </row>
        <row r="150">
          <cell r="C150">
            <v>2040005727</v>
          </cell>
          <cell r="D150" t="str">
            <v>LEDVICLEAR 1x28's Tabs</v>
          </cell>
          <cell r="E150" t="str">
            <v>3004 90 99</v>
          </cell>
          <cell r="F150">
            <v>0.12</v>
          </cell>
        </row>
        <row r="151">
          <cell r="C151">
            <v>2040005787</v>
          </cell>
          <cell r="D151" t="str">
            <v>Tenfoclear 300mg Tablet 30s</v>
          </cell>
          <cell r="E151" t="str">
            <v>3004 90 99</v>
          </cell>
          <cell r="F151">
            <v>0.12</v>
          </cell>
        </row>
        <row r="152">
          <cell r="C152">
            <v>2040005844</v>
          </cell>
          <cell r="D152" t="str">
            <v>Dalsiclear 60mg Tablet 28s</v>
          </cell>
          <cell r="E152" t="str">
            <v>3004 90 99</v>
          </cell>
          <cell r="F152">
            <v>0.12</v>
          </cell>
        </row>
        <row r="153">
          <cell r="C153">
            <v>2040004875</v>
          </cell>
          <cell r="D153" t="str">
            <v>TITAFERON 100MCG 1'S</v>
          </cell>
          <cell r="E153" t="str">
            <v>3002 90 90</v>
          </cell>
          <cell r="F153">
            <v>0.12</v>
          </cell>
        </row>
        <row r="154">
          <cell r="C154">
            <v>2040004874</v>
          </cell>
          <cell r="D154" t="str">
            <v>TITAFERON 120MCG 1'S</v>
          </cell>
          <cell r="E154" t="str">
            <v>3002 90 90</v>
          </cell>
          <cell r="F154">
            <v>0.12</v>
          </cell>
        </row>
        <row r="155">
          <cell r="C155">
            <v>2040004863</v>
          </cell>
          <cell r="D155" t="str">
            <v>DUPHALAC FIBER 100ML</v>
          </cell>
          <cell r="E155" t="str">
            <v>3004 90 39</v>
          </cell>
          <cell r="F155">
            <v>0.05</v>
          </cell>
        </row>
        <row r="156">
          <cell r="C156">
            <v>2040004877</v>
          </cell>
          <cell r="D156" t="str">
            <v>TITAFERON 50MCG 1'S</v>
          </cell>
          <cell r="E156" t="str">
            <v>3002 90 90</v>
          </cell>
          <cell r="F156">
            <v>0.12</v>
          </cell>
        </row>
        <row r="157">
          <cell r="C157">
            <v>2040000061</v>
          </cell>
          <cell r="D157" t="str">
            <v>NOVONORM 0.5 MG 30'S</v>
          </cell>
          <cell r="E157" t="str">
            <v>3004 90 99</v>
          </cell>
          <cell r="F157">
            <v>0.12</v>
          </cell>
        </row>
        <row r="158">
          <cell r="C158">
            <v>2040000062</v>
          </cell>
          <cell r="D158" t="str">
            <v>NOVONORM 1 MG 30'S</v>
          </cell>
          <cell r="E158" t="str">
            <v>3004 90 99</v>
          </cell>
          <cell r="F158">
            <v>0.12</v>
          </cell>
        </row>
        <row r="159">
          <cell r="C159">
            <v>2040000063</v>
          </cell>
          <cell r="D159" t="str">
            <v>NOVONORM 2 MG 30'S</v>
          </cell>
          <cell r="E159" t="str">
            <v>3004 90 99</v>
          </cell>
          <cell r="F159">
            <v>0.12</v>
          </cell>
        </row>
        <row r="160">
          <cell r="C160">
            <v>2040000067</v>
          </cell>
          <cell r="D160" t="str">
            <v>NOVO SEVEN 1MG</v>
          </cell>
          <cell r="E160" t="str">
            <v>3004 90 99</v>
          </cell>
          <cell r="F160">
            <v>0.05</v>
          </cell>
        </row>
        <row r="161">
          <cell r="C161">
            <v>2040000068</v>
          </cell>
          <cell r="D161" t="str">
            <v>NOVO SEVEN 2MG</v>
          </cell>
          <cell r="E161" t="str">
            <v>3004 90 99</v>
          </cell>
          <cell r="F161">
            <v>0.05</v>
          </cell>
        </row>
        <row r="162">
          <cell r="C162">
            <v>2040000069</v>
          </cell>
          <cell r="D162" t="str">
            <v>HUMAN INSULATARD 40 IU 10 ML</v>
          </cell>
          <cell r="E162" t="str">
            <v>3004 31 10</v>
          </cell>
          <cell r="F162">
            <v>0.05</v>
          </cell>
        </row>
        <row r="163">
          <cell r="C163">
            <v>2040000070</v>
          </cell>
          <cell r="D163" t="str">
            <v>HUMAN MIXTARD 40 IU 10 ML</v>
          </cell>
          <cell r="E163" t="str">
            <v>3004 31 10</v>
          </cell>
          <cell r="F163">
            <v>0.05</v>
          </cell>
        </row>
        <row r="164">
          <cell r="C164">
            <v>2040000071</v>
          </cell>
          <cell r="D164" t="str">
            <v>HUMAN ACTRAPID 40 IU 10 ML</v>
          </cell>
          <cell r="E164" t="str">
            <v>3004 31 10</v>
          </cell>
          <cell r="F164">
            <v>0.05</v>
          </cell>
        </row>
        <row r="165">
          <cell r="C165">
            <v>2040000072</v>
          </cell>
          <cell r="D165" t="str">
            <v>HUMAN MIXTARD 50 40 IU 10 ML</v>
          </cell>
          <cell r="E165" t="str">
            <v>3004 31 10</v>
          </cell>
          <cell r="F165">
            <v>0.05</v>
          </cell>
        </row>
        <row r="166">
          <cell r="C166">
            <v>2040000085</v>
          </cell>
          <cell r="D166" t="str">
            <v>HUMAN MIXARD 100 IU 10 ML</v>
          </cell>
          <cell r="E166" t="str">
            <v>3004 31 10</v>
          </cell>
          <cell r="F166">
            <v>0.05</v>
          </cell>
        </row>
        <row r="167">
          <cell r="C167">
            <v>2040000086</v>
          </cell>
          <cell r="D167" t="str">
            <v>ACTRAPID HM PENFILL 5X3 ML</v>
          </cell>
          <cell r="E167" t="str">
            <v>3004 31 10</v>
          </cell>
          <cell r="F167">
            <v>0.05</v>
          </cell>
        </row>
        <row r="168">
          <cell r="C168">
            <v>2040000087</v>
          </cell>
          <cell r="D168" t="str">
            <v>MIXTARD 30 HM PENFILL 5X3 ML</v>
          </cell>
          <cell r="E168" t="str">
            <v>3004 31 10</v>
          </cell>
          <cell r="F168">
            <v>0.05</v>
          </cell>
        </row>
        <row r="169">
          <cell r="C169">
            <v>2040000088</v>
          </cell>
          <cell r="D169" t="str">
            <v>MIXTARD 50 HM PENFILL 5X3 ML</v>
          </cell>
          <cell r="E169" t="str">
            <v>3004 31 10</v>
          </cell>
          <cell r="F169">
            <v>0.05</v>
          </cell>
        </row>
        <row r="170">
          <cell r="C170">
            <v>2040000089</v>
          </cell>
          <cell r="D170" t="str">
            <v>INSULATARD HM PENFILL 5X3 ML</v>
          </cell>
          <cell r="E170" t="str">
            <v>3004 31 10</v>
          </cell>
          <cell r="F170">
            <v>0.05</v>
          </cell>
        </row>
        <row r="171">
          <cell r="C171">
            <v>2040000090</v>
          </cell>
          <cell r="D171" t="str">
            <v>NOVOMIX 30 FLEXPENS</v>
          </cell>
          <cell r="E171" t="str">
            <v>3004 31 10</v>
          </cell>
          <cell r="F171">
            <v>0.05</v>
          </cell>
        </row>
        <row r="172">
          <cell r="C172">
            <v>2040000092</v>
          </cell>
          <cell r="D172" t="str">
            <v>NOVORAPID 100IU 10ML</v>
          </cell>
          <cell r="E172" t="str">
            <v>3004 31 10</v>
          </cell>
          <cell r="F172">
            <v>0.05</v>
          </cell>
        </row>
        <row r="173">
          <cell r="C173">
            <v>2040000093</v>
          </cell>
          <cell r="D173" t="str">
            <v>NOVORAPID FLEXPENS</v>
          </cell>
          <cell r="E173" t="str">
            <v>3004 31 10</v>
          </cell>
          <cell r="F173">
            <v>0.05</v>
          </cell>
        </row>
        <row r="174">
          <cell r="C174">
            <v>2040000094</v>
          </cell>
          <cell r="D174" t="str">
            <v>NOVORAPID PENFILL 5X1</v>
          </cell>
          <cell r="E174" t="str">
            <v>3004 31 10</v>
          </cell>
          <cell r="F174">
            <v>0.05</v>
          </cell>
        </row>
        <row r="175">
          <cell r="C175">
            <v>2040000095</v>
          </cell>
          <cell r="D175" t="str">
            <v>NOVOMIX 30 PENFILL 5X1</v>
          </cell>
          <cell r="E175" t="str">
            <v>3004 31 10</v>
          </cell>
          <cell r="F175">
            <v>0.05</v>
          </cell>
        </row>
        <row r="176">
          <cell r="C176">
            <v>2040000096</v>
          </cell>
          <cell r="D176" t="str">
            <v>Levemir Flexpen</v>
          </cell>
          <cell r="E176" t="str">
            <v>3004 31 10</v>
          </cell>
          <cell r="F176">
            <v>0.05</v>
          </cell>
        </row>
        <row r="177">
          <cell r="C177">
            <v>2040000097</v>
          </cell>
          <cell r="D177" t="str">
            <v>GLUCAGON HYPOKIT</v>
          </cell>
          <cell r="E177" t="str">
            <v>3004 90 99</v>
          </cell>
          <cell r="F177">
            <v>0.05</v>
          </cell>
        </row>
        <row r="178">
          <cell r="C178">
            <v>2040000100</v>
          </cell>
          <cell r="D178" t="str">
            <v>NOVOFINE 31 G.</v>
          </cell>
          <cell r="E178" t="str">
            <v>9018 32 90</v>
          </cell>
          <cell r="F178">
            <v>0.12</v>
          </cell>
        </row>
        <row r="179">
          <cell r="C179">
            <v>2040000101</v>
          </cell>
          <cell r="D179" t="str">
            <v>VICTOZA LIRAGLUTIDE</v>
          </cell>
          <cell r="E179" t="str">
            <v>3004 31 90</v>
          </cell>
          <cell r="F179">
            <v>0.12</v>
          </cell>
        </row>
        <row r="180">
          <cell r="C180">
            <v>2040000102</v>
          </cell>
          <cell r="D180" t="str">
            <v>ACTRAPID FLEXPEN 5X3ML</v>
          </cell>
          <cell r="E180" t="str">
            <v>3004 31 10</v>
          </cell>
          <cell r="F180">
            <v>0.05</v>
          </cell>
        </row>
        <row r="181">
          <cell r="C181">
            <v>2040000103</v>
          </cell>
          <cell r="D181" t="str">
            <v>INSULATARD FLEXPEN 5X3ML</v>
          </cell>
          <cell r="E181" t="str">
            <v>3004 31 10</v>
          </cell>
          <cell r="F181">
            <v>0.05</v>
          </cell>
        </row>
        <row r="182">
          <cell r="C182">
            <v>2040000104</v>
          </cell>
          <cell r="D182" t="str">
            <v>MIXTARD 30 FLEXPEN 5X3ML</v>
          </cell>
          <cell r="E182" t="str">
            <v>3004 31 10</v>
          </cell>
          <cell r="F182">
            <v>0.05</v>
          </cell>
        </row>
        <row r="183">
          <cell r="C183">
            <v>2040000105</v>
          </cell>
          <cell r="D183" t="str">
            <v>NOVOPEN 4</v>
          </cell>
          <cell r="E183" t="str">
            <v>9018 39 90</v>
          </cell>
          <cell r="F183">
            <v>0.12</v>
          </cell>
        </row>
        <row r="184">
          <cell r="C184">
            <v>2040003369</v>
          </cell>
          <cell r="D184" t="str">
            <v>NOVOMIX 50 FLEXPENS</v>
          </cell>
          <cell r="E184" t="str">
            <v>3004 31 10</v>
          </cell>
          <cell r="F184">
            <v>0.05</v>
          </cell>
        </row>
        <row r="185">
          <cell r="C185">
            <v>2040004501</v>
          </cell>
          <cell r="D185" t="str">
            <v>TRESIBA 3ML FLEXTOUCH</v>
          </cell>
          <cell r="E185" t="str">
            <v>3004 31 10</v>
          </cell>
          <cell r="F185">
            <v>0.05</v>
          </cell>
        </row>
        <row r="186">
          <cell r="C186">
            <v>2040005177</v>
          </cell>
          <cell r="D186" t="str">
            <v>Ryzodeg FlexTouch 1x3ml</v>
          </cell>
          <cell r="E186" t="str">
            <v>3004 31 10</v>
          </cell>
          <cell r="F186">
            <v>0.05</v>
          </cell>
        </row>
        <row r="187">
          <cell r="C187">
            <v>2040006116</v>
          </cell>
          <cell r="D187" t="str">
            <v>NOVO EIGHT 1500 IU</v>
          </cell>
          <cell r="E187" t="str">
            <v>3004 90 99</v>
          </cell>
          <cell r="F187">
            <v>0.05</v>
          </cell>
        </row>
        <row r="188">
          <cell r="C188">
            <v>2040006117</v>
          </cell>
          <cell r="D188" t="str">
            <v>NOVO EIGHT 250 IU</v>
          </cell>
          <cell r="E188" t="str">
            <v>3004 90 99</v>
          </cell>
          <cell r="F188">
            <v>0.05</v>
          </cell>
        </row>
        <row r="189">
          <cell r="C189">
            <v>2040006118</v>
          </cell>
          <cell r="D189" t="str">
            <v>NOVO EIGHT 500 IU</v>
          </cell>
          <cell r="E189" t="str">
            <v>3004 90 99</v>
          </cell>
          <cell r="F189">
            <v>0.05</v>
          </cell>
        </row>
        <row r="190">
          <cell r="C190">
            <v>2040006119</v>
          </cell>
          <cell r="D190" t="str">
            <v>NOVO EIGHT 1000 IU</v>
          </cell>
          <cell r="E190" t="str">
            <v>3004 90 99</v>
          </cell>
          <cell r="F190">
            <v>0.05</v>
          </cell>
        </row>
        <row r="191">
          <cell r="C191">
            <v>2040006366</v>
          </cell>
          <cell r="D191" t="str">
            <v>NOVOMIX 50 PENFILL</v>
          </cell>
          <cell r="E191" t="str">
            <v>3004 31 10</v>
          </cell>
          <cell r="F191">
            <v>0.05</v>
          </cell>
        </row>
        <row r="192">
          <cell r="C192">
            <v>2040006451</v>
          </cell>
          <cell r="D192" t="str">
            <v>Novo Seven  1 mg</v>
          </cell>
          <cell r="E192" t="str">
            <v>3004 90 99</v>
          </cell>
          <cell r="F192">
            <v>0.05</v>
          </cell>
        </row>
        <row r="193">
          <cell r="C193">
            <v>2040006452</v>
          </cell>
          <cell r="D193" t="str">
            <v>Novo Seven 2 mg</v>
          </cell>
          <cell r="E193" t="str">
            <v>3004 90 99</v>
          </cell>
          <cell r="F193">
            <v>0.05</v>
          </cell>
        </row>
        <row r="194">
          <cell r="C194">
            <v>2040006485</v>
          </cell>
          <cell r="D194" t="str">
            <v>XULTOPHY 100IU ML 1X3 ML</v>
          </cell>
          <cell r="E194" t="str">
            <v>3004 31 90</v>
          </cell>
          <cell r="F194">
            <v>0.12</v>
          </cell>
        </row>
        <row r="195">
          <cell r="C195">
            <v>2040006486</v>
          </cell>
          <cell r="D195" t="str">
            <v>RYZODEG PENFILL 5X3ML</v>
          </cell>
          <cell r="E195" t="str">
            <v>3004 31 10</v>
          </cell>
          <cell r="F195">
            <v>0.05</v>
          </cell>
        </row>
        <row r="196">
          <cell r="C196">
            <v>2100000074</v>
          </cell>
          <cell r="D196" t="str">
            <v>Dummy material-EPD Insulin</v>
          </cell>
          <cell r="E196" t="str">
            <v>3004 90 94</v>
          </cell>
          <cell r="F196">
            <v>0.05</v>
          </cell>
        </row>
        <row r="197">
          <cell r="C197">
            <v>2030000742</v>
          </cell>
          <cell r="D197" t="str">
            <v>Obimet GX 1 tab 15's-Sales</v>
          </cell>
          <cell r="E197" t="str">
            <v>3004 31 90</v>
          </cell>
          <cell r="F197">
            <v>0.12</v>
          </cell>
        </row>
        <row r="198">
          <cell r="C198">
            <v>2030000743</v>
          </cell>
          <cell r="D198" t="str">
            <v>Obimet GX 2 tab 15's-Sales</v>
          </cell>
          <cell r="E198" t="str">
            <v>3004 31 90</v>
          </cell>
          <cell r="F198">
            <v>0.12</v>
          </cell>
        </row>
        <row r="199">
          <cell r="C199">
            <v>2030000744</v>
          </cell>
          <cell r="D199" t="str">
            <v>Obimet SR 500 tab 15's-Sales</v>
          </cell>
          <cell r="E199" t="str">
            <v>3004 90 99</v>
          </cell>
          <cell r="F199">
            <v>0.12</v>
          </cell>
        </row>
        <row r="200">
          <cell r="C200">
            <v>2030000745</v>
          </cell>
          <cell r="D200" t="str">
            <v>Obimet SR 1000 tab 15's-Sales</v>
          </cell>
          <cell r="E200" t="str">
            <v>3004 90 99</v>
          </cell>
          <cell r="F200">
            <v>0.12</v>
          </cell>
        </row>
        <row r="201">
          <cell r="C201">
            <v>2030001833</v>
          </cell>
          <cell r="D201" t="str">
            <v>Thyrocab 5 MG 100's</v>
          </cell>
          <cell r="E201" t="str">
            <v>3004 90 81</v>
          </cell>
          <cell r="F201">
            <v>0.12</v>
          </cell>
        </row>
        <row r="202">
          <cell r="C202">
            <v>2030001834</v>
          </cell>
          <cell r="D202" t="str">
            <v>Thyrocab 10 MG 100's</v>
          </cell>
          <cell r="E202" t="str">
            <v>3004 90 81</v>
          </cell>
          <cell r="F202">
            <v>0.12</v>
          </cell>
        </row>
        <row r="203">
          <cell r="C203">
            <v>2030001835</v>
          </cell>
          <cell r="D203" t="str">
            <v>Thyrocab 20 MG 100's</v>
          </cell>
          <cell r="E203" t="str">
            <v>3004 90 81</v>
          </cell>
          <cell r="F203">
            <v>0.12</v>
          </cell>
        </row>
        <row r="204">
          <cell r="C204">
            <v>2040000020</v>
          </cell>
          <cell r="D204" t="str">
            <v>THYRONORM 88 MCG 100'S</v>
          </cell>
          <cell r="E204" t="str">
            <v>3004 90 82</v>
          </cell>
          <cell r="F204">
            <v>0.12</v>
          </cell>
        </row>
        <row r="205">
          <cell r="C205">
            <v>2040000021</v>
          </cell>
          <cell r="D205" t="str">
            <v>THYRONORM 100 100'S</v>
          </cell>
          <cell r="E205" t="str">
            <v>3004 90 82</v>
          </cell>
          <cell r="F205">
            <v>0.12</v>
          </cell>
        </row>
        <row r="206">
          <cell r="C206">
            <v>2040000022</v>
          </cell>
          <cell r="D206" t="str">
            <v>THYRONORM 50 100'S</v>
          </cell>
          <cell r="E206" t="str">
            <v>3004 90 82</v>
          </cell>
          <cell r="F206">
            <v>0.12</v>
          </cell>
        </row>
        <row r="207">
          <cell r="C207">
            <v>2040000023</v>
          </cell>
          <cell r="D207" t="str">
            <v>THYRONORM 25 100'S</v>
          </cell>
          <cell r="E207" t="str">
            <v>3004 90 82</v>
          </cell>
          <cell r="F207">
            <v>0.12</v>
          </cell>
        </row>
        <row r="208">
          <cell r="C208">
            <v>2040000024</v>
          </cell>
          <cell r="D208" t="str">
            <v>THYRONORM 125 MCG 100'S</v>
          </cell>
          <cell r="E208" t="str">
            <v>3004 90 82</v>
          </cell>
          <cell r="F208">
            <v>0.12</v>
          </cell>
        </row>
        <row r="209">
          <cell r="C209">
            <v>2040000028</v>
          </cell>
          <cell r="D209" t="str">
            <v>THYRONORM 75 MCG 100'S</v>
          </cell>
          <cell r="E209" t="str">
            <v>3004 90 82</v>
          </cell>
          <cell r="F209">
            <v>0.12</v>
          </cell>
        </row>
        <row r="210">
          <cell r="C210">
            <v>2040000029</v>
          </cell>
          <cell r="D210" t="str">
            <v>THYRONORM 150 MCG 100'S</v>
          </cell>
          <cell r="E210" t="str">
            <v>3004 90 82</v>
          </cell>
          <cell r="F210">
            <v>0.12</v>
          </cell>
        </row>
        <row r="211">
          <cell r="C211">
            <v>2040000032</v>
          </cell>
          <cell r="D211" t="str">
            <v>THYRONORM 137 MCG 50'S</v>
          </cell>
          <cell r="E211" t="str">
            <v>3004 90 82</v>
          </cell>
          <cell r="F211">
            <v>0.12</v>
          </cell>
        </row>
        <row r="212">
          <cell r="C212">
            <v>2040000035</v>
          </cell>
          <cell r="D212" t="str">
            <v>THYROCAL D3 30'S</v>
          </cell>
          <cell r="E212" t="str">
            <v>3004 90 82</v>
          </cell>
          <cell r="F212">
            <v>0.12</v>
          </cell>
        </row>
        <row r="213">
          <cell r="C213">
            <v>2040000066</v>
          </cell>
          <cell r="D213" t="str">
            <v>OBIMET TAB 15'S</v>
          </cell>
          <cell r="E213" t="str">
            <v>3004 31 90</v>
          </cell>
          <cell r="F213">
            <v>0.12</v>
          </cell>
        </row>
        <row r="214">
          <cell r="C214">
            <v>2040000160</v>
          </cell>
          <cell r="D214" t="str">
            <v>SURBEX GOLD 10'S</v>
          </cell>
          <cell r="E214" t="str">
            <v>3004 50 20</v>
          </cell>
          <cell r="F214">
            <v>0.12</v>
          </cell>
        </row>
        <row r="215">
          <cell r="C215">
            <v>2040000165</v>
          </cell>
          <cell r="D215" t="str">
            <v>THYROWEL CAPSULES 10'S</v>
          </cell>
          <cell r="E215" t="str">
            <v>3004 90 82</v>
          </cell>
          <cell r="F215">
            <v>0.12</v>
          </cell>
        </row>
        <row r="216">
          <cell r="C216">
            <v>2040000169</v>
          </cell>
          <cell r="D216" t="str">
            <v>HYTRIN 1 MG 10'S</v>
          </cell>
          <cell r="E216" t="str">
            <v>3004 90 75</v>
          </cell>
          <cell r="F216">
            <v>0.12</v>
          </cell>
        </row>
        <row r="217">
          <cell r="C217">
            <v>2040000170</v>
          </cell>
          <cell r="D217" t="str">
            <v>HYTRIN 2 MG 10'S</v>
          </cell>
          <cell r="E217" t="str">
            <v>3004 90 75</v>
          </cell>
          <cell r="F217">
            <v>0.12</v>
          </cell>
        </row>
        <row r="218">
          <cell r="C218">
            <v>2040000171</v>
          </cell>
          <cell r="D218" t="str">
            <v>HYTRIN 5 MG 10'S</v>
          </cell>
          <cell r="E218" t="str">
            <v>3004 90 75</v>
          </cell>
          <cell r="F218">
            <v>0.12</v>
          </cell>
        </row>
        <row r="219">
          <cell r="C219">
            <v>2040003473</v>
          </cell>
          <cell r="D219" t="str">
            <v>OBIMET GX 1 FORTE 10'S</v>
          </cell>
          <cell r="E219" t="str">
            <v>3004 31 90</v>
          </cell>
          <cell r="F219">
            <v>0.12</v>
          </cell>
        </row>
        <row r="220">
          <cell r="C220">
            <v>2040003474</v>
          </cell>
          <cell r="D220" t="str">
            <v>OBIMET GX 2 FORTE 10'S</v>
          </cell>
          <cell r="E220" t="str">
            <v>3004 31 90</v>
          </cell>
          <cell r="F220">
            <v>0.12</v>
          </cell>
        </row>
        <row r="221">
          <cell r="C221">
            <v>2040004357</v>
          </cell>
          <cell r="D221" t="str">
            <v>THYRONORM 12.5MCG 100'S</v>
          </cell>
          <cell r="E221" t="str">
            <v>3004 90 82</v>
          </cell>
          <cell r="F221">
            <v>0.12</v>
          </cell>
        </row>
        <row r="222">
          <cell r="C222">
            <v>2040004482</v>
          </cell>
          <cell r="D222" t="str">
            <v>Obimet V 0.2 (10's)</v>
          </cell>
          <cell r="E222" t="str">
            <v>3004 31 90</v>
          </cell>
          <cell r="F222">
            <v>0.12</v>
          </cell>
        </row>
        <row r="223">
          <cell r="C223">
            <v>2040004483</v>
          </cell>
          <cell r="D223" t="str">
            <v>Obimet V 0.3 (10's)</v>
          </cell>
          <cell r="E223" t="str">
            <v>3004 31 90</v>
          </cell>
          <cell r="F223">
            <v>0.12</v>
          </cell>
        </row>
        <row r="224">
          <cell r="C224">
            <v>2040004725</v>
          </cell>
          <cell r="D224" t="str">
            <v>Abocal 500 Tablets 10 x 15's (Sale)</v>
          </cell>
          <cell r="E224" t="str">
            <v>3004 50 39</v>
          </cell>
          <cell r="F224">
            <v>0.12</v>
          </cell>
        </row>
        <row r="225">
          <cell r="C225">
            <v>2040005556</v>
          </cell>
          <cell r="D225" t="str">
            <v>THYRONORM 50MG DGAFMS SUPPLY</v>
          </cell>
          <cell r="E225" t="str">
            <v>3004 90 82</v>
          </cell>
          <cell r="F225">
            <v>0.12</v>
          </cell>
        </row>
        <row r="226">
          <cell r="C226">
            <v>2040005557</v>
          </cell>
          <cell r="D226" t="str">
            <v>THYRONORM 100MG DGAFMS SUPPLY</v>
          </cell>
          <cell r="E226" t="str">
            <v>3004 90 82</v>
          </cell>
          <cell r="F226">
            <v>0.12</v>
          </cell>
        </row>
        <row r="227">
          <cell r="C227">
            <v>2040005846</v>
          </cell>
          <cell r="D227" t="str">
            <v>Obimet GX 1 tab 15's TPM</v>
          </cell>
          <cell r="E227" t="str">
            <v>3004 31 90</v>
          </cell>
          <cell r="F227">
            <v>0.12</v>
          </cell>
        </row>
        <row r="228">
          <cell r="C228">
            <v>2040005847</v>
          </cell>
          <cell r="D228" t="str">
            <v>Obimet SR 500 tab 15's-Sales</v>
          </cell>
          <cell r="E228" t="str">
            <v>3004 31 90</v>
          </cell>
          <cell r="F228">
            <v>0.12</v>
          </cell>
        </row>
        <row r="229">
          <cell r="C229">
            <v>2040005848</v>
          </cell>
          <cell r="D229" t="str">
            <v>Obimet SR 1000 tab 15's-Sales</v>
          </cell>
          <cell r="E229" t="str">
            <v>3004 31 90</v>
          </cell>
          <cell r="F229">
            <v>0.12</v>
          </cell>
        </row>
        <row r="230">
          <cell r="C230">
            <v>2040005849</v>
          </cell>
          <cell r="D230" t="str">
            <v>Obimet GX 2 tab 15's TPM</v>
          </cell>
          <cell r="E230" t="str">
            <v>3004 31 90</v>
          </cell>
          <cell r="F230">
            <v>0.12</v>
          </cell>
        </row>
        <row r="231">
          <cell r="C231">
            <v>2040005855</v>
          </cell>
          <cell r="D231" t="str">
            <v>PreCrea 60s</v>
          </cell>
          <cell r="E231" t="str">
            <v>2106 90 99</v>
          </cell>
          <cell r="F231">
            <v>0.28</v>
          </cell>
        </row>
        <row r="232">
          <cell r="C232">
            <v>2040006120</v>
          </cell>
          <cell r="D232" t="str">
            <v>THYROCAB 5MG 100'S</v>
          </cell>
          <cell r="E232" t="str">
            <v>3004 90 81</v>
          </cell>
          <cell r="F232">
            <v>0.12</v>
          </cell>
        </row>
        <row r="233">
          <cell r="C233">
            <v>2040006121</v>
          </cell>
          <cell r="D233" t="str">
            <v>THYROCAB 10MG 100'S</v>
          </cell>
          <cell r="E233" t="str">
            <v>3004 90 81</v>
          </cell>
          <cell r="F233">
            <v>0.12</v>
          </cell>
        </row>
        <row r="234">
          <cell r="C234">
            <v>2040006122</v>
          </cell>
          <cell r="D234" t="str">
            <v>THYROCAB 20MG 100'S</v>
          </cell>
          <cell r="E234" t="str">
            <v>3004 90 81</v>
          </cell>
          <cell r="F234">
            <v>0.12</v>
          </cell>
        </row>
        <row r="235">
          <cell r="C235">
            <v>2040006179</v>
          </cell>
          <cell r="D235" t="str">
            <v>THYRONORM 62.5 MCG 100S</v>
          </cell>
          <cell r="E235" t="str">
            <v>3004 90 82</v>
          </cell>
          <cell r="F235">
            <v>0.12</v>
          </cell>
        </row>
        <row r="236">
          <cell r="C236">
            <v>2040006181</v>
          </cell>
          <cell r="D236" t="str">
            <v>THYRONORM 137 MCG 100'S</v>
          </cell>
          <cell r="E236" t="str">
            <v>3004 90 82</v>
          </cell>
          <cell r="F236">
            <v>0.12</v>
          </cell>
        </row>
        <row r="237">
          <cell r="C237">
            <v>2040006420</v>
          </cell>
          <cell r="D237" t="str">
            <v>THYRONORM 25 100S PP bottle</v>
          </cell>
          <cell r="E237" t="str">
            <v>3004 90 82</v>
          </cell>
          <cell r="F237">
            <v>0.12</v>
          </cell>
        </row>
        <row r="238">
          <cell r="C238">
            <v>2040006421</v>
          </cell>
          <cell r="D238" t="str">
            <v>THYRONORM 50 100S PP bottle</v>
          </cell>
          <cell r="E238" t="str">
            <v>3004 90 82</v>
          </cell>
          <cell r="F238">
            <v>0.12</v>
          </cell>
        </row>
        <row r="239">
          <cell r="C239">
            <v>2040006422</v>
          </cell>
          <cell r="D239" t="str">
            <v>THYRONORM 75 100S PP bottle</v>
          </cell>
          <cell r="E239" t="str">
            <v>3004 90 82</v>
          </cell>
          <cell r="F239">
            <v>0.12</v>
          </cell>
        </row>
        <row r="240">
          <cell r="C240">
            <v>2040006423</v>
          </cell>
          <cell r="D240" t="str">
            <v>THYRONORM 100 100S PP bottle</v>
          </cell>
          <cell r="E240" t="str">
            <v>3004 90 82</v>
          </cell>
          <cell r="F240">
            <v>0.12</v>
          </cell>
        </row>
        <row r="241">
          <cell r="C241">
            <v>2040006424</v>
          </cell>
          <cell r="D241" t="str">
            <v>THYRONORM 125 100S PP bottle</v>
          </cell>
          <cell r="E241" t="str">
            <v>3004 90 82</v>
          </cell>
          <cell r="F241">
            <v>0.12</v>
          </cell>
        </row>
        <row r="242">
          <cell r="C242">
            <v>2040006530</v>
          </cell>
          <cell r="D242" t="str">
            <v>THYRONORM 12.5MCG 100S PP bottle</v>
          </cell>
          <cell r="E242" t="str">
            <v>3004 90 82</v>
          </cell>
          <cell r="F242">
            <v>0.12</v>
          </cell>
        </row>
        <row r="243">
          <cell r="C243">
            <v>2040006531</v>
          </cell>
          <cell r="D243" t="str">
            <v>THYRONORM 62.5MCG 100S PP bottle</v>
          </cell>
          <cell r="E243" t="str">
            <v>3004 90 82</v>
          </cell>
          <cell r="F243">
            <v>0.12</v>
          </cell>
        </row>
        <row r="244">
          <cell r="C244">
            <v>2040006532</v>
          </cell>
          <cell r="D244" t="str">
            <v>THYRONORM 88MCG 100S PP bottle</v>
          </cell>
          <cell r="E244" t="str">
            <v>3004 90 82</v>
          </cell>
          <cell r="F244">
            <v>0.12</v>
          </cell>
        </row>
        <row r="245">
          <cell r="C245">
            <v>2040006533</v>
          </cell>
          <cell r="D245" t="str">
            <v>THYRONORM 112MCG 100S PP bottle</v>
          </cell>
          <cell r="E245" t="str">
            <v>3004 90 82</v>
          </cell>
          <cell r="F245">
            <v>0.12</v>
          </cell>
        </row>
        <row r="246">
          <cell r="C246">
            <v>2040006535</v>
          </cell>
          <cell r="D246" t="str">
            <v>THYRONORM 150MCG 100S PP bottle</v>
          </cell>
          <cell r="E246" t="str">
            <v>3004 90 82</v>
          </cell>
          <cell r="F246">
            <v>0.12</v>
          </cell>
        </row>
        <row r="247">
          <cell r="C247">
            <v>2040006534</v>
          </cell>
          <cell r="D247" t="str">
            <v>THYRONORM 137 MCG 100'S</v>
          </cell>
          <cell r="E247" t="str">
            <v>3004 90 82</v>
          </cell>
          <cell r="F247">
            <v>0.12</v>
          </cell>
        </row>
        <row r="248">
          <cell r="C248">
            <v>2040000031</v>
          </cell>
          <cell r="D248" t="str">
            <v>THYRONORM 112 MCG 50'S</v>
          </cell>
          <cell r="E248" t="str">
            <v>3004 90 82</v>
          </cell>
          <cell r="F248">
            <v>0.12</v>
          </cell>
        </row>
        <row r="249">
          <cell r="C249">
            <v>2040000030</v>
          </cell>
          <cell r="D249" t="str">
            <v>THYRONORM 62.5 MCG 50'S</v>
          </cell>
          <cell r="E249" t="str">
            <v>3004 90 82</v>
          </cell>
          <cell r="F249">
            <v>0.12</v>
          </cell>
        </row>
        <row r="250">
          <cell r="C250">
            <v>2040000039</v>
          </cell>
          <cell r="D250" t="str">
            <v>THYRONORM 12.5MCG 50'S</v>
          </cell>
          <cell r="E250" t="str">
            <v>3004 90 82</v>
          </cell>
          <cell r="F250">
            <v>0.12</v>
          </cell>
        </row>
        <row r="251">
          <cell r="C251">
            <v>2030000344</v>
          </cell>
          <cell r="D251" t="str">
            <v>THYROCAB 10 MG 100'S</v>
          </cell>
          <cell r="E251" t="str">
            <v>3004 90 81</v>
          </cell>
          <cell r="F251">
            <v>0.12</v>
          </cell>
        </row>
        <row r="252">
          <cell r="C252">
            <v>2040000055</v>
          </cell>
          <cell r="D252" t="str">
            <v>TRIOBIMET 1 10'S  - Ban Product by NPPA</v>
          </cell>
          <cell r="E252" t="str">
            <v>3004 31 90</v>
          </cell>
          <cell r="F252">
            <v>0.12</v>
          </cell>
        </row>
        <row r="253">
          <cell r="C253">
            <v>2040000056</v>
          </cell>
          <cell r="D253" t="str">
            <v>TRIOBIMET 2 10'S - Ban Product by NPPA</v>
          </cell>
          <cell r="E253" t="str">
            <v>3004 31 90</v>
          </cell>
          <cell r="F253">
            <v>0.12</v>
          </cell>
        </row>
        <row r="254">
          <cell r="C254">
            <v>2030000081</v>
          </cell>
          <cell r="D254" t="str">
            <v>INDERAL TABS 40MG 10S</v>
          </cell>
          <cell r="E254" t="str">
            <v>3004 20 50</v>
          </cell>
          <cell r="F254">
            <v>0.12</v>
          </cell>
        </row>
        <row r="255">
          <cell r="C255">
            <v>2030000346</v>
          </cell>
          <cell r="D255" t="str">
            <v>Eptoin 100mg tab (100's)-Sales</v>
          </cell>
          <cell r="E255" t="str">
            <v>3004 90 99</v>
          </cell>
          <cell r="F255">
            <v>0.12</v>
          </cell>
        </row>
        <row r="256">
          <cell r="C256">
            <v>2030000347</v>
          </cell>
          <cell r="D256" t="str">
            <v>EPTOIN 50 TABLET, 150 S -SALE</v>
          </cell>
          <cell r="E256" t="str">
            <v>3004 90 99</v>
          </cell>
          <cell r="F256">
            <v>0.12</v>
          </cell>
        </row>
        <row r="257">
          <cell r="C257">
            <v>2030000487</v>
          </cell>
          <cell r="D257" t="str">
            <v>SOLSPRE</v>
          </cell>
          <cell r="E257" t="str">
            <v>3004 90 29</v>
          </cell>
          <cell r="F257">
            <v>0.12</v>
          </cell>
        </row>
        <row r="258">
          <cell r="C258">
            <v>2030000805</v>
          </cell>
          <cell r="D258" t="str">
            <v>INDERAL 10 TAB(2x10's NEW)-SALES</v>
          </cell>
          <cell r="E258" t="str">
            <v>3004 20 50</v>
          </cell>
          <cell r="F258">
            <v>0.12</v>
          </cell>
        </row>
        <row r="259">
          <cell r="C259">
            <v>2030002333</v>
          </cell>
          <cell r="D259" t="str">
            <v>INDERAL 10 TAB 2X15S SALES BLISTER PACK</v>
          </cell>
          <cell r="E259" t="str">
            <v>3004 90 74</v>
          </cell>
          <cell r="F259">
            <v>0.12</v>
          </cell>
        </row>
        <row r="260">
          <cell r="C260">
            <v>2030002334</v>
          </cell>
          <cell r="D260" t="str">
            <v>INDERAL 40 TAB 2X15S SALES BLISTER PACK</v>
          </cell>
          <cell r="E260" t="str">
            <v>3004 90 74</v>
          </cell>
          <cell r="F260">
            <v>0.12</v>
          </cell>
        </row>
        <row r="261">
          <cell r="C261">
            <v>2040000041</v>
          </cell>
          <cell r="D261" t="str">
            <v>EPTOIN 100 MG 100'S</v>
          </cell>
          <cell r="E261" t="str">
            <v>3004 90 99</v>
          </cell>
          <cell r="F261">
            <v>0.12</v>
          </cell>
        </row>
        <row r="262">
          <cell r="C262">
            <v>2040000043</v>
          </cell>
          <cell r="D262" t="str">
            <v>EPTOIN 300 ER 30's</v>
          </cell>
          <cell r="E262" t="str">
            <v>3004 90 81</v>
          </cell>
          <cell r="F262">
            <v>0.12</v>
          </cell>
        </row>
        <row r="263">
          <cell r="C263">
            <v>2040000045</v>
          </cell>
          <cell r="D263" t="str">
            <v>EPTOIN SUPSPENSION 200 ML</v>
          </cell>
          <cell r="E263" t="str">
            <v>3004 90 81</v>
          </cell>
          <cell r="F263">
            <v>0.12</v>
          </cell>
        </row>
        <row r="264">
          <cell r="C264">
            <v>2040000046</v>
          </cell>
          <cell r="D264" t="str">
            <v>EPTOIN INJECTION 2 ML</v>
          </cell>
          <cell r="E264" t="str">
            <v>3004 90 99</v>
          </cell>
          <cell r="F264">
            <v>0.12</v>
          </cell>
        </row>
        <row r="265">
          <cell r="C265">
            <v>2040000048</v>
          </cell>
          <cell r="D265" t="str">
            <v>PROTHIADEN 25 MG 10'S</v>
          </cell>
          <cell r="E265" t="str">
            <v>3004 90 82</v>
          </cell>
          <cell r="F265">
            <v>0.12</v>
          </cell>
        </row>
        <row r="266">
          <cell r="C266">
            <v>2040000049</v>
          </cell>
          <cell r="D266" t="str">
            <v>PROTHIADEN 75 MG 10'S</v>
          </cell>
          <cell r="E266" t="str">
            <v>3004 90 82</v>
          </cell>
          <cell r="F266">
            <v>0.12</v>
          </cell>
        </row>
        <row r="267">
          <cell r="C267">
            <v>2040000050</v>
          </cell>
          <cell r="D267" t="str">
            <v>PROTHIADEN 50 MG 10'S</v>
          </cell>
          <cell r="E267" t="str">
            <v>3004 90 82</v>
          </cell>
          <cell r="F267">
            <v>0.12</v>
          </cell>
        </row>
        <row r="268">
          <cell r="C268">
            <v>2040003349</v>
          </cell>
          <cell r="D268" t="str">
            <v>EBASIL 10 MG - 10'S</v>
          </cell>
          <cell r="E268" t="str">
            <v>3004 90 99</v>
          </cell>
          <cell r="F268">
            <v>0.12</v>
          </cell>
        </row>
        <row r="269">
          <cell r="C269">
            <v>2040003350</v>
          </cell>
          <cell r="D269" t="str">
            <v>EBASIL 20 MG - 10'S</v>
          </cell>
          <cell r="E269" t="str">
            <v>3004 90 99</v>
          </cell>
          <cell r="F269">
            <v>0.12</v>
          </cell>
        </row>
        <row r="270">
          <cell r="C270">
            <v>2040003356</v>
          </cell>
          <cell r="D270" t="str">
            <v>ACUVERT TABLETS 9'S</v>
          </cell>
          <cell r="E270" t="str">
            <v>3004 20 69</v>
          </cell>
          <cell r="F270">
            <v>0.12</v>
          </cell>
        </row>
        <row r="271">
          <cell r="C271">
            <v>2040003358</v>
          </cell>
          <cell r="D271" t="str">
            <v>VERTIN OD - 7'S</v>
          </cell>
          <cell r="E271" t="str">
            <v>3004 90 39</v>
          </cell>
          <cell r="F271">
            <v>0.12</v>
          </cell>
        </row>
        <row r="272">
          <cell r="C272">
            <v>2040003477</v>
          </cell>
          <cell r="D272" t="str">
            <v>PROTHIADEN M 10'S</v>
          </cell>
          <cell r="E272" t="str">
            <v>3004 90 82</v>
          </cell>
          <cell r="F272">
            <v>0.12</v>
          </cell>
        </row>
        <row r="273">
          <cell r="C273">
            <v>2040004011</v>
          </cell>
          <cell r="D273" t="str">
            <v>SURBEX STAR 10'S</v>
          </cell>
          <cell r="E273" t="str">
            <v>3004 90 99</v>
          </cell>
          <cell r="F273">
            <v>0.12</v>
          </cell>
        </row>
        <row r="274">
          <cell r="C274">
            <v>2040004094</v>
          </cell>
          <cell r="D274" t="str">
            <v>VERTIN OD 24 SALE (7's)</v>
          </cell>
          <cell r="E274" t="str">
            <v>3004 90 39</v>
          </cell>
          <cell r="F274">
            <v>0.12</v>
          </cell>
        </row>
        <row r="275">
          <cell r="C275">
            <v>2040004224</v>
          </cell>
          <cell r="D275" t="str">
            <v>Prothiaden M 50 Sales 10's</v>
          </cell>
          <cell r="E275" t="str">
            <v>3004 90 82</v>
          </cell>
          <cell r="F275">
            <v>0.12</v>
          </cell>
        </row>
        <row r="276">
          <cell r="C276">
            <v>2040004938</v>
          </cell>
          <cell r="D276" t="str">
            <v>Eptoin 10ml Inj</v>
          </cell>
          <cell r="E276" t="str">
            <v>3004 90 99</v>
          </cell>
          <cell r="F276">
            <v>0.12</v>
          </cell>
        </row>
        <row r="277">
          <cell r="C277">
            <v>2040005172</v>
          </cell>
          <cell r="D277" t="str">
            <v>Lacoxa 50mg 10's</v>
          </cell>
          <cell r="E277" t="str">
            <v>3004 90 82</v>
          </cell>
          <cell r="F277">
            <v>0.12</v>
          </cell>
        </row>
        <row r="278">
          <cell r="C278">
            <v>2040005173</v>
          </cell>
          <cell r="D278" t="str">
            <v>Lacoxa 100mg 10's</v>
          </cell>
          <cell r="E278" t="str">
            <v>3004 90 82</v>
          </cell>
          <cell r="F278">
            <v>0.12</v>
          </cell>
        </row>
        <row r="279">
          <cell r="C279">
            <v>2040005174</v>
          </cell>
          <cell r="D279" t="str">
            <v>Lacoxa 200mg 10's</v>
          </cell>
          <cell r="E279" t="str">
            <v>3004 90 82</v>
          </cell>
          <cell r="F279">
            <v>0.12</v>
          </cell>
        </row>
        <row r="280">
          <cell r="C280">
            <v>2040005567</v>
          </cell>
          <cell r="D280" t="str">
            <v>Inderal LA 20mg 10's</v>
          </cell>
          <cell r="E280" t="str">
            <v>3004 20 50</v>
          </cell>
          <cell r="F280">
            <v>0.12</v>
          </cell>
        </row>
        <row r="281">
          <cell r="C281">
            <v>2040005568</v>
          </cell>
          <cell r="D281" t="str">
            <v>Inderal LA 40mg 10's</v>
          </cell>
          <cell r="E281" t="str">
            <v>3004 90 74</v>
          </cell>
          <cell r="F281">
            <v>0.12</v>
          </cell>
        </row>
        <row r="282">
          <cell r="C282">
            <v>2040005580</v>
          </cell>
          <cell r="D282" t="str">
            <v>LACOXA INJ 10MG/ML 20ML</v>
          </cell>
          <cell r="E282" t="str">
            <v>3004 90 82</v>
          </cell>
          <cell r="F282">
            <v>0.12</v>
          </cell>
        </row>
        <row r="283">
          <cell r="C283">
            <v>2040005839</v>
          </cell>
          <cell r="D283" t="str">
            <v>VERTIN TABLETS 8 MG 10'S</v>
          </cell>
          <cell r="E283" t="str">
            <v>3004 90 39</v>
          </cell>
          <cell r="F283">
            <v>0.12</v>
          </cell>
        </row>
        <row r="284">
          <cell r="C284">
            <v>2040005840</v>
          </cell>
          <cell r="D284" t="str">
            <v>VERTIN TABLETS 24 MG 10'S</v>
          </cell>
          <cell r="E284" t="str">
            <v>3004 90 39</v>
          </cell>
          <cell r="F284">
            <v>0.12</v>
          </cell>
        </row>
        <row r="285">
          <cell r="C285">
            <v>2040005841</v>
          </cell>
          <cell r="D285" t="str">
            <v>VERTIN TABLETS 16 MG 10'S</v>
          </cell>
          <cell r="E285" t="str">
            <v>3004 90 39</v>
          </cell>
          <cell r="F285">
            <v>0.12</v>
          </cell>
        </row>
        <row r="286">
          <cell r="C286">
            <v>2040005904</v>
          </cell>
          <cell r="D286" t="str">
            <v>VERTIN TABLETS 8 mg</v>
          </cell>
          <cell r="E286" t="str">
            <v>3004 40 90</v>
          </cell>
          <cell r="F286">
            <v>0.12</v>
          </cell>
        </row>
        <row r="287">
          <cell r="C287">
            <v>2040005905</v>
          </cell>
          <cell r="D287" t="str">
            <v>VERTIN TABLETS 16 mg TPM</v>
          </cell>
          <cell r="E287" t="str">
            <v>3004 40 90</v>
          </cell>
          <cell r="F287">
            <v>0.12</v>
          </cell>
        </row>
        <row r="288">
          <cell r="C288">
            <v>2040005906</v>
          </cell>
          <cell r="D288" t="str">
            <v>VERTIN TABLETS 24 mg</v>
          </cell>
          <cell r="E288" t="str">
            <v>3004 40 90</v>
          </cell>
          <cell r="F288">
            <v>0.12</v>
          </cell>
        </row>
        <row r="289">
          <cell r="C289">
            <v>2040005946</v>
          </cell>
          <cell r="D289" t="str">
            <v>Inderal LA 20mg 15s</v>
          </cell>
          <cell r="E289" t="str">
            <v>3004 90 99</v>
          </cell>
          <cell r="F289">
            <v>0.12</v>
          </cell>
        </row>
        <row r="290">
          <cell r="C290">
            <v>2040005960</v>
          </cell>
          <cell r="D290" t="str">
            <v>Inderal LA 40mg 15's</v>
          </cell>
          <cell r="E290" t="str">
            <v>3004 90 99</v>
          </cell>
          <cell r="F290">
            <v>0.12</v>
          </cell>
        </row>
        <row r="291">
          <cell r="C291">
            <v>2040006327</v>
          </cell>
          <cell r="D291" t="str">
            <v>Snapit 2s Tab</v>
          </cell>
          <cell r="E291" t="str">
            <v>3004 50 10</v>
          </cell>
          <cell r="F291">
            <v>0.12</v>
          </cell>
        </row>
        <row r="292">
          <cell r="C292">
            <v>2040006536</v>
          </cell>
          <cell r="D292" t="str">
            <v>Eptoin 100 Tab. 100s</v>
          </cell>
          <cell r="E292" t="str">
            <v>3004 90 94</v>
          </cell>
          <cell r="F292">
            <v>0.12</v>
          </cell>
        </row>
        <row r="293">
          <cell r="C293">
            <v>2040006537</v>
          </cell>
          <cell r="D293" t="str">
            <v>Eptoin 50 Tab. 150s</v>
          </cell>
          <cell r="E293" t="str">
            <v>3004 90 81</v>
          </cell>
          <cell r="F293">
            <v>0.12</v>
          </cell>
        </row>
        <row r="294">
          <cell r="C294">
            <v>2040006706</v>
          </cell>
          <cell r="D294" t="str">
            <v>EPTOIN 100 MG 120'S</v>
          </cell>
          <cell r="E294" t="str">
            <v>3004 90 81</v>
          </cell>
          <cell r="F294">
            <v>0.12</v>
          </cell>
        </row>
        <row r="295">
          <cell r="C295">
            <v>2040006710</v>
          </cell>
          <cell r="D295" t="str">
            <v>VERTIN TABLETS 8 MG 15's</v>
          </cell>
          <cell r="E295" t="str">
            <v>3004 40 90</v>
          </cell>
          <cell r="F295">
            <v>0.12</v>
          </cell>
        </row>
        <row r="296">
          <cell r="C296">
            <v>2040006711</v>
          </cell>
          <cell r="D296" t="str">
            <v>VERTIN TABLETS 16 MG 15'S</v>
          </cell>
          <cell r="E296" t="str">
            <v>3004 40 90</v>
          </cell>
          <cell r="F296">
            <v>0.12</v>
          </cell>
        </row>
        <row r="297">
          <cell r="C297">
            <v>2040006712</v>
          </cell>
          <cell r="D297" t="str">
            <v>VERTIN TABLETS 24 MG 15'S</v>
          </cell>
          <cell r="E297" t="str">
            <v>3004 40 90</v>
          </cell>
          <cell r="F297">
            <v>0.12</v>
          </cell>
        </row>
        <row r="298">
          <cell r="C298">
            <v>2040006713</v>
          </cell>
          <cell r="D298" t="str">
            <v>PROTHIADEN M 15'S</v>
          </cell>
          <cell r="E298" t="str">
            <v>3004 90 82</v>
          </cell>
          <cell r="F298">
            <v>0.12</v>
          </cell>
        </row>
        <row r="299">
          <cell r="C299">
            <v>2040006714</v>
          </cell>
          <cell r="D299" t="str">
            <v>PROTHIADEN 50 MG 15'S</v>
          </cell>
          <cell r="E299" t="str">
            <v>3004 90 82</v>
          </cell>
          <cell r="F299">
            <v>0.12</v>
          </cell>
        </row>
        <row r="300">
          <cell r="C300">
            <v>2040006715</v>
          </cell>
          <cell r="D300" t="str">
            <v>PROTHIADEN 75 MG 15'S</v>
          </cell>
          <cell r="E300" t="str">
            <v>3004 90 82</v>
          </cell>
          <cell r="F300">
            <v>0.12</v>
          </cell>
        </row>
        <row r="301">
          <cell r="C301">
            <v>2040006716</v>
          </cell>
          <cell r="D301" t="str">
            <v>PROTHIADEN 25 MG 15'S</v>
          </cell>
          <cell r="E301" t="str">
            <v>3004 90 82</v>
          </cell>
          <cell r="F301">
            <v>0.12</v>
          </cell>
        </row>
        <row r="302">
          <cell r="C302">
            <v>2040006717</v>
          </cell>
          <cell r="D302" t="str">
            <v>Prothiaden M 50 Sales 15's</v>
          </cell>
          <cell r="E302" t="str">
            <v>3004 90 82</v>
          </cell>
          <cell r="F302">
            <v>0.12</v>
          </cell>
        </row>
        <row r="303">
          <cell r="C303">
            <v>2200000616</v>
          </cell>
          <cell r="D303" t="str">
            <v>VERTIN TABLETS 16 MG 10'S</v>
          </cell>
          <cell r="E303" t="str">
            <v>3004 90 39</v>
          </cell>
          <cell r="F303">
            <v>0.12</v>
          </cell>
        </row>
        <row r="304">
          <cell r="C304">
            <v>2200000626</v>
          </cell>
          <cell r="D304" t="str">
            <v>Vertin Tablets 8mg 10's--NEW</v>
          </cell>
          <cell r="E304" t="str">
            <v>3004 90 39</v>
          </cell>
          <cell r="F304">
            <v>0.12</v>
          </cell>
        </row>
        <row r="305">
          <cell r="C305">
            <v>2200000627</v>
          </cell>
          <cell r="D305" t="str">
            <v>Vertin Tablets 16mg 10's--NEW</v>
          </cell>
          <cell r="E305" t="str">
            <v>3004 90 39</v>
          </cell>
          <cell r="F305">
            <v>0.12</v>
          </cell>
        </row>
        <row r="306">
          <cell r="C306">
            <v>2200000628</v>
          </cell>
          <cell r="D306" t="str">
            <v>Vertin Tablets 24mg 10's--NEW</v>
          </cell>
          <cell r="E306" t="str">
            <v>3004 90 39</v>
          </cell>
          <cell r="F306">
            <v>0.12</v>
          </cell>
        </row>
        <row r="307">
          <cell r="C307">
            <v>2030002245</v>
          </cell>
          <cell r="D307" t="str">
            <v>INDERAL 20MG 15'S</v>
          </cell>
          <cell r="E307" t="str">
            <v>3004 90 74</v>
          </cell>
          <cell r="F307">
            <v>0.12</v>
          </cell>
        </row>
        <row r="308">
          <cell r="C308">
            <v>2040005479</v>
          </cell>
          <cell r="D308" t="str">
            <v>ICTASURE SR 50 MG 10 S TAB</v>
          </cell>
          <cell r="E308" t="str">
            <v>3004 90 81</v>
          </cell>
          <cell r="F308">
            <v>0.12</v>
          </cell>
        </row>
        <row r="309">
          <cell r="C309">
            <v>2040005478</v>
          </cell>
          <cell r="D309" t="str">
            <v>ICTASURE SR 100 MG 10S  TAB</v>
          </cell>
          <cell r="E309" t="str">
            <v>3004 90 81</v>
          </cell>
          <cell r="F309">
            <v>0.12</v>
          </cell>
        </row>
        <row r="310">
          <cell r="C310">
            <v>2040005477</v>
          </cell>
          <cell r="D310" t="str">
            <v>ICTASURE SR 200 MG 10S TAB</v>
          </cell>
          <cell r="E310" t="str">
            <v>3004 90 81</v>
          </cell>
          <cell r="F310">
            <v>0.12</v>
          </cell>
        </row>
        <row r="311">
          <cell r="C311">
            <v>2040005482</v>
          </cell>
          <cell r="D311" t="str">
            <v>ICTASURE DT 25 MG 10 S TAB</v>
          </cell>
          <cell r="E311" t="str">
            <v>3004 90 81</v>
          </cell>
          <cell r="F311">
            <v>0.12</v>
          </cell>
        </row>
        <row r="312">
          <cell r="C312">
            <v>2040005481</v>
          </cell>
          <cell r="D312" t="str">
            <v>ICTASURE DT 50 MG 10 S TAB</v>
          </cell>
          <cell r="E312" t="str">
            <v>3004 90 81</v>
          </cell>
          <cell r="F312">
            <v>0.12</v>
          </cell>
        </row>
        <row r="313">
          <cell r="C313">
            <v>2040005480</v>
          </cell>
          <cell r="D313" t="str">
            <v>ICTASURE DT 100 MG 10S  TAB</v>
          </cell>
          <cell r="E313" t="str">
            <v>3004 90 81</v>
          </cell>
          <cell r="F313">
            <v>0.12</v>
          </cell>
        </row>
        <row r="314">
          <cell r="C314">
            <v>2040000053</v>
          </cell>
          <cell r="D314" t="str">
            <v>PROTHIADEN 50 MG 30'S</v>
          </cell>
          <cell r="E314" t="str">
            <v>3004 90 99</v>
          </cell>
          <cell r="F314">
            <v>0.12</v>
          </cell>
        </row>
        <row r="315">
          <cell r="C315">
            <v>2040000054</v>
          </cell>
          <cell r="D315" t="str">
            <v>PROTHIADEN 75 MG 30'S</v>
          </cell>
          <cell r="E315" t="str">
            <v>3004 90 99</v>
          </cell>
          <cell r="F315">
            <v>0.12</v>
          </cell>
        </row>
        <row r="316">
          <cell r="C316">
            <v>2040000122</v>
          </cell>
          <cell r="D316" t="str">
            <v>LEVILEX SYRUP 100ML</v>
          </cell>
          <cell r="E316" t="str">
            <v>3004 90 82</v>
          </cell>
          <cell r="F316">
            <v>0.12</v>
          </cell>
        </row>
        <row r="317">
          <cell r="C317">
            <v>2040000121</v>
          </cell>
          <cell r="D317" t="str">
            <v>LEVILEX INJECTION 5ML</v>
          </cell>
          <cell r="E317" t="str">
            <v>3004 90 82</v>
          </cell>
          <cell r="F317">
            <v>0.12</v>
          </cell>
        </row>
        <row r="318">
          <cell r="C318">
            <v>2040000120</v>
          </cell>
          <cell r="D318" t="str">
            <v>LEVILEX 1000 10'S</v>
          </cell>
          <cell r="E318" t="str">
            <v>3004 90 82</v>
          </cell>
          <cell r="F318">
            <v>0.12</v>
          </cell>
        </row>
        <row r="319">
          <cell r="C319">
            <v>2040000119</v>
          </cell>
          <cell r="D319" t="str">
            <v>LEVILEX 750 10'S</v>
          </cell>
          <cell r="E319" t="str">
            <v>3004 90 82</v>
          </cell>
          <cell r="F319">
            <v>0.12</v>
          </cell>
        </row>
        <row r="320">
          <cell r="C320">
            <v>2040000118</v>
          </cell>
          <cell r="D320" t="str">
            <v>LEVILEX 500 10'S</v>
          </cell>
          <cell r="E320" t="str">
            <v>3004 90 82</v>
          </cell>
          <cell r="F320">
            <v>0.12</v>
          </cell>
        </row>
        <row r="321">
          <cell r="C321">
            <v>2040000117</v>
          </cell>
          <cell r="D321" t="str">
            <v>LEVILEX 250 10'S</v>
          </cell>
          <cell r="E321" t="str">
            <v>3004 90 82</v>
          </cell>
          <cell r="F321">
            <v>0.12</v>
          </cell>
        </row>
        <row r="322">
          <cell r="C322">
            <v>2200000615</v>
          </cell>
          <cell r="D322" t="str">
            <v>VERTIN TABLETS 8 MG 10'S</v>
          </cell>
          <cell r="E322" t="str">
            <v>3004 90 39</v>
          </cell>
          <cell r="F322">
            <v>0.12</v>
          </cell>
        </row>
        <row r="323">
          <cell r="C323">
            <v>2040004095</v>
          </cell>
          <cell r="D323" t="str">
            <v>VERTIN OD 32 SALE (7'S)</v>
          </cell>
          <cell r="E323" t="str">
            <v>3004 90 39</v>
          </cell>
          <cell r="F323">
            <v>0.12</v>
          </cell>
        </row>
        <row r="324">
          <cell r="C324">
            <v>2040000042</v>
          </cell>
          <cell r="D324" t="str">
            <v>EPTOIN 50 MG 150'S</v>
          </cell>
          <cell r="E324" t="str">
            <v>3004 90 81</v>
          </cell>
          <cell r="F324">
            <v>0.12</v>
          </cell>
        </row>
        <row r="325">
          <cell r="C325">
            <v>2040004079</v>
          </cell>
          <cell r="D325" t="str">
            <v>BRUFIT OD (10'S)</v>
          </cell>
          <cell r="E325" t="str">
            <v>3004 90 39</v>
          </cell>
          <cell r="F325">
            <v>0.12</v>
          </cell>
        </row>
        <row r="326">
          <cell r="C326">
            <v>2040005852</v>
          </cell>
          <cell r="D326" t="str">
            <v>INFLUVAC NH 2015  SPAIN 1S</v>
          </cell>
          <cell r="E326" t="str">
            <v>3002 20 29</v>
          </cell>
          <cell r="F326">
            <v>0.05</v>
          </cell>
        </row>
        <row r="327">
          <cell r="C327">
            <v>2040004826</v>
          </cell>
          <cell r="D327" t="str">
            <v>INFLUVAC 2014/2015</v>
          </cell>
          <cell r="E327" t="str">
            <v>3002 20 29</v>
          </cell>
          <cell r="F327">
            <v>0.05</v>
          </cell>
        </row>
        <row r="328">
          <cell r="C328">
            <v>2040005773</v>
          </cell>
          <cell r="D328" t="str">
            <v>INFLUVAC SH 2016</v>
          </cell>
          <cell r="E328" t="str">
            <v>3002 20 29</v>
          </cell>
          <cell r="F328">
            <v>0.05</v>
          </cell>
        </row>
        <row r="329">
          <cell r="C329">
            <v>2040004617</v>
          </cell>
          <cell r="D329" t="str">
            <v>INFLUVAC 2014</v>
          </cell>
          <cell r="E329" t="str">
            <v>3002 20 29</v>
          </cell>
          <cell r="F329">
            <v>0.05</v>
          </cell>
        </row>
        <row r="330">
          <cell r="C330">
            <v>2040005255</v>
          </cell>
          <cell r="D330" t="str">
            <v>JE-SHIELD 0.5ML VIAL</v>
          </cell>
          <cell r="E330" t="str">
            <v>3002 20 17</v>
          </cell>
          <cell r="F330">
            <v>0.12</v>
          </cell>
        </row>
        <row r="331">
          <cell r="C331">
            <v>2040005217</v>
          </cell>
          <cell r="D331" t="str">
            <v>Influvac Southern Hemisphare (SH) 2015</v>
          </cell>
          <cell r="E331" t="str">
            <v>3002 20 29</v>
          </cell>
          <cell r="F331">
            <v>0.05</v>
          </cell>
        </row>
        <row r="332">
          <cell r="C332">
            <v>2040005254</v>
          </cell>
          <cell r="D332" t="str">
            <v>Enteroshield 0.50 PFS</v>
          </cell>
          <cell r="E332" t="str">
            <v>3002 20 11</v>
          </cell>
          <cell r="F332">
            <v>0.05</v>
          </cell>
        </row>
        <row r="333">
          <cell r="C333">
            <v>2040005256</v>
          </cell>
          <cell r="D333" t="str">
            <v>Pentashield 0.50ml PFS</v>
          </cell>
          <cell r="E333" t="str">
            <v>3002 20 19</v>
          </cell>
          <cell r="F333">
            <v>0.05</v>
          </cell>
        </row>
        <row r="334">
          <cell r="C334">
            <v>2040005257</v>
          </cell>
          <cell r="D334" t="str">
            <v>Rotasure vaccine</v>
          </cell>
          <cell r="E334" t="str">
            <v>3002 20 12</v>
          </cell>
          <cell r="F334">
            <v>0.05</v>
          </cell>
        </row>
        <row r="335">
          <cell r="C335">
            <v>2040005517</v>
          </cell>
          <cell r="D335" t="str">
            <v>Influvac NH 2015/2016</v>
          </cell>
          <cell r="E335" t="str">
            <v>3002 20 29</v>
          </cell>
          <cell r="F335">
            <v>0.05</v>
          </cell>
        </row>
        <row r="336">
          <cell r="C336">
            <v>2040005774</v>
          </cell>
          <cell r="D336" t="str">
            <v>INFLUVAC JUNIOR SH 2016</v>
          </cell>
          <cell r="E336" t="str">
            <v>3002 20 29</v>
          </cell>
          <cell r="F336">
            <v>0.05</v>
          </cell>
        </row>
        <row r="337">
          <cell r="C337">
            <v>2040006174</v>
          </cell>
          <cell r="D337" t="str">
            <v>Influvac NH 2016-2017</v>
          </cell>
          <cell r="E337" t="str">
            <v>3002 20 29</v>
          </cell>
          <cell r="F337">
            <v>0.05</v>
          </cell>
        </row>
        <row r="338">
          <cell r="C338">
            <v>2040006175</v>
          </cell>
          <cell r="D338" t="str">
            <v>INFLUVAC JUNIOR 2016 NH</v>
          </cell>
          <cell r="E338" t="str">
            <v>3002 20 29</v>
          </cell>
          <cell r="F338">
            <v>0.05</v>
          </cell>
        </row>
        <row r="339">
          <cell r="C339">
            <v>2040006600</v>
          </cell>
          <cell r="D339" t="str">
            <v>Influvac SH 2017</v>
          </cell>
          <cell r="E339" t="str">
            <v>3004 90 94</v>
          </cell>
          <cell r="F339">
            <v>0.05</v>
          </cell>
        </row>
        <row r="340">
          <cell r="C340">
            <v>2040006601</v>
          </cell>
          <cell r="D340" t="str">
            <v>Influvac SH Jr 2017</v>
          </cell>
          <cell r="E340" t="str">
            <v>3004 90 94</v>
          </cell>
          <cell r="F340">
            <v>0.05</v>
          </cell>
        </row>
        <row r="341">
          <cell r="C341">
            <v>2030001441</v>
          </cell>
          <cell r="D341" t="str">
            <v>DUPHASTON TABLETS 10MG 10'S (F.C.)</v>
          </cell>
          <cell r="E341" t="str">
            <v>3004 39 19</v>
          </cell>
          <cell r="F341">
            <v>0.12</v>
          </cell>
        </row>
        <row r="342">
          <cell r="C342">
            <v>2200000659</v>
          </cell>
          <cell r="D342" t="str">
            <v>CREON 10000 CAPSULES 10'S</v>
          </cell>
          <cell r="E342" t="str">
            <v>3004 90 99</v>
          </cell>
          <cell r="F342">
            <v>0.12</v>
          </cell>
        </row>
        <row r="343">
          <cell r="C343">
            <v>2200000660</v>
          </cell>
          <cell r="D343" t="str">
            <v>CREON 25000 CAPSULES 10'S</v>
          </cell>
          <cell r="E343" t="str">
            <v>3004 90 99</v>
          </cell>
          <cell r="F343">
            <v>0.12</v>
          </cell>
        </row>
        <row r="344">
          <cell r="C344">
            <v>2200000661</v>
          </cell>
          <cell r="D344" t="str">
            <v>CREON 40000  CAPSULES 10'S</v>
          </cell>
          <cell r="E344" t="str">
            <v>3004 90 99</v>
          </cell>
          <cell r="F344">
            <v>0.12</v>
          </cell>
        </row>
        <row r="345">
          <cell r="C345">
            <v>2040006736</v>
          </cell>
          <cell r="D345" t="str">
            <v>Cystofert                                                    Inositol and Folic Acid Tablets</v>
          </cell>
          <cell r="E345" t="str">
            <v>2106 90 99</v>
          </cell>
          <cell r="F345">
            <v>0.28</v>
          </cell>
        </row>
        <row r="346">
          <cell r="C346">
            <v>2030001879</v>
          </cell>
          <cell r="D346" t="str">
            <v>UDILIV 300 IP (NEW FORMULA) 10'S</v>
          </cell>
          <cell r="E346" t="str">
            <v>3004 90 36</v>
          </cell>
          <cell r="F346">
            <v>0.05</v>
          </cell>
        </row>
        <row r="347">
          <cell r="C347">
            <v>2030001555</v>
          </cell>
          <cell r="D347" t="str">
            <v>UDILIV 300 IP (NEW FORMULA) 10'S</v>
          </cell>
          <cell r="E347" t="str">
            <v>3004 90 36</v>
          </cell>
          <cell r="F347">
            <v>0.05</v>
          </cell>
        </row>
        <row r="348">
          <cell r="C348">
            <v>2200000694</v>
          </cell>
          <cell r="D348" t="str">
            <v>UDILIV 300 IP (NEW FORMULA) 10'S</v>
          </cell>
          <cell r="E348" t="str">
            <v>3004 90 36</v>
          </cell>
          <cell r="F348">
            <v>0.05</v>
          </cell>
        </row>
        <row r="349">
          <cell r="C349">
            <v>2040004529</v>
          </cell>
          <cell r="D349" t="str">
            <v>FEMOSTON 1/10 (28'S) SALE PACK</v>
          </cell>
          <cell r="E349" t="str">
            <v>3004 39 19</v>
          </cell>
          <cell r="F349">
            <v>0.12</v>
          </cell>
        </row>
        <row r="350">
          <cell r="C350">
            <v>2030000609</v>
          </cell>
          <cell r="D350" t="str">
            <v>DUPHALAC SYRUP 100 ML</v>
          </cell>
          <cell r="E350" t="str">
            <v>3004 90 39</v>
          </cell>
          <cell r="F350">
            <v>0.05</v>
          </cell>
        </row>
        <row r="351">
          <cell r="C351">
            <v>2030000607</v>
          </cell>
          <cell r="D351" t="str">
            <v>DUPHALAC  200ML</v>
          </cell>
          <cell r="E351" t="str">
            <v>3004 90 39</v>
          </cell>
          <cell r="F351">
            <v>0.05</v>
          </cell>
        </row>
        <row r="352">
          <cell r="C352">
            <v>2030000468</v>
          </cell>
          <cell r="D352" t="str">
            <v>COLOSPA TABLETS 135 MG 10'S</v>
          </cell>
          <cell r="E352" t="str">
            <v>3004 90 99</v>
          </cell>
          <cell r="F352">
            <v>0.12</v>
          </cell>
        </row>
        <row r="353">
          <cell r="C353">
            <v>2030000480</v>
          </cell>
          <cell r="D353" t="str">
            <v>CLOME 25 MG 10'S - OMP</v>
          </cell>
          <cell r="E353" t="str">
            <v>3004 90 39</v>
          </cell>
          <cell r="F353">
            <v>0.12</v>
          </cell>
        </row>
        <row r="354">
          <cell r="C354">
            <v>2030000481</v>
          </cell>
          <cell r="D354" t="str">
            <v>CLOME 100 MG 10'S - OMP</v>
          </cell>
          <cell r="E354" t="str">
            <v>3004 90 39</v>
          </cell>
          <cell r="F354">
            <v>0.12</v>
          </cell>
        </row>
        <row r="355">
          <cell r="C355">
            <v>2030000482</v>
          </cell>
          <cell r="D355" t="str">
            <v>DUPHASTON TABLETS 10MG 10'S (F.C.)</v>
          </cell>
          <cell r="E355" t="str">
            <v>3004 39 19</v>
          </cell>
          <cell r="F355">
            <v>0.12</v>
          </cell>
        </row>
        <row r="356">
          <cell r="C356">
            <v>2030000484</v>
          </cell>
          <cell r="D356" t="str">
            <v>COLOSPA RETARD</v>
          </cell>
          <cell r="E356" t="str">
            <v>3004 90 99</v>
          </cell>
          <cell r="F356">
            <v>0.12</v>
          </cell>
        </row>
        <row r="357">
          <cell r="C357">
            <v>2030000486</v>
          </cell>
          <cell r="D357" t="str">
            <v>CLOME 50 MG - 5'S</v>
          </cell>
          <cell r="E357" t="str">
            <v>3004 90 39</v>
          </cell>
          <cell r="F357">
            <v>0.12</v>
          </cell>
        </row>
        <row r="358">
          <cell r="C358">
            <v>2030000489</v>
          </cell>
          <cell r="D358" t="str">
            <v>B-CRIP 1.25 MG 10'S</v>
          </cell>
          <cell r="E358" t="str">
            <v>3004 20 99</v>
          </cell>
          <cell r="F358">
            <v>0.12</v>
          </cell>
        </row>
        <row r="359">
          <cell r="C359">
            <v>2030000490</v>
          </cell>
          <cell r="D359" t="str">
            <v>B-CRIP 2.50 MG 10'S</v>
          </cell>
          <cell r="E359" t="str">
            <v>3004 20 99</v>
          </cell>
          <cell r="F359">
            <v>0.12</v>
          </cell>
        </row>
        <row r="360">
          <cell r="C360">
            <v>2030000608</v>
          </cell>
          <cell r="D360" t="str">
            <v>DUPHALAC 450ML</v>
          </cell>
          <cell r="E360" t="str">
            <v>3004 90 39</v>
          </cell>
          <cell r="F360">
            <v>0.05</v>
          </cell>
        </row>
        <row r="361">
          <cell r="C361">
            <v>2030000968</v>
          </cell>
          <cell r="D361" t="str">
            <v>DUPHALAC ENEMA 300ML</v>
          </cell>
          <cell r="E361" t="str">
            <v>3004 90 39</v>
          </cell>
          <cell r="F361">
            <v>0.05</v>
          </cell>
        </row>
        <row r="362">
          <cell r="C362">
            <v>2030001581</v>
          </cell>
          <cell r="D362" t="str">
            <v>Duphaston TABLET 10's DGAFMS</v>
          </cell>
          <cell r="E362" t="str">
            <v>3004 39 19</v>
          </cell>
          <cell r="F362">
            <v>0.12</v>
          </cell>
        </row>
        <row r="363">
          <cell r="C363">
            <v>2030001595</v>
          </cell>
          <cell r="D363" t="str">
            <v>UDILIV 150 IP (NEW FORMULA)</v>
          </cell>
          <cell r="E363" t="str">
            <v>3004 90 36</v>
          </cell>
          <cell r="F363">
            <v>0.05</v>
          </cell>
        </row>
        <row r="364">
          <cell r="C364">
            <v>2030001597</v>
          </cell>
          <cell r="D364" t="str">
            <v>UDILIV 300 IP (NEW FORMULA) 10'S</v>
          </cell>
          <cell r="E364" t="str">
            <v>3004 90 36</v>
          </cell>
          <cell r="F364">
            <v>0.05</v>
          </cell>
        </row>
        <row r="365">
          <cell r="C365">
            <v>2030001600</v>
          </cell>
          <cell r="D365" t="str">
            <v>UDILIV 600 IP (NEW FORMULA) 10'S</v>
          </cell>
          <cell r="E365" t="str">
            <v>3004 90 36</v>
          </cell>
          <cell r="F365">
            <v>0.05</v>
          </cell>
        </row>
        <row r="366">
          <cell r="C366">
            <v>2030002133</v>
          </cell>
          <cell r="D366" t="str">
            <v>DUPHALAC SYRUP 150 ML</v>
          </cell>
          <cell r="E366" t="str">
            <v>3004 90 39</v>
          </cell>
          <cell r="F366">
            <v>0.05</v>
          </cell>
        </row>
        <row r="367">
          <cell r="C367">
            <v>2030002134</v>
          </cell>
          <cell r="D367" t="str">
            <v>DUPHALAC 250ML</v>
          </cell>
          <cell r="E367" t="str">
            <v>3004 90 39</v>
          </cell>
          <cell r="F367">
            <v>0.05</v>
          </cell>
        </row>
        <row r="368">
          <cell r="C368">
            <v>2030002135</v>
          </cell>
          <cell r="D368" t="str">
            <v>Duphalac syrup 450ml PP Bottle</v>
          </cell>
          <cell r="E368" t="str">
            <v>3004 90 39</v>
          </cell>
          <cell r="F368">
            <v>0.05</v>
          </cell>
        </row>
        <row r="369">
          <cell r="C369">
            <v>2030002359</v>
          </cell>
          <cell r="D369" t="str">
            <v>DUPHALAC 150ML ORAL SOL PP BOTTLE TP</v>
          </cell>
          <cell r="E369" t="str">
            <v>3004 90 39</v>
          </cell>
          <cell r="F369">
            <v>0.05</v>
          </cell>
        </row>
        <row r="370">
          <cell r="C370">
            <v>2030002360</v>
          </cell>
          <cell r="D370" t="str">
            <v>DUPHALAC 250ML ORAL SOL PP BOTTLE TP</v>
          </cell>
          <cell r="E370" t="str">
            <v>3004 90 39</v>
          </cell>
          <cell r="F370">
            <v>0.05</v>
          </cell>
        </row>
        <row r="371">
          <cell r="C371">
            <v>2030002361</v>
          </cell>
          <cell r="D371" t="str">
            <v>DUPHALAC 450ML ORAL SOL PP BOTTLE TP</v>
          </cell>
          <cell r="E371" t="str">
            <v>3004 90 39</v>
          </cell>
          <cell r="F371">
            <v>0.05</v>
          </cell>
        </row>
        <row r="372">
          <cell r="C372">
            <v>2030002365</v>
          </cell>
          <cell r="D372" t="str">
            <v>UDILIV 150 MG 10T SALE PACK TP</v>
          </cell>
          <cell r="E372" t="str">
            <v>3004 90 36</v>
          </cell>
          <cell r="F372">
            <v>0.05</v>
          </cell>
        </row>
        <row r="373">
          <cell r="C373">
            <v>2030002366</v>
          </cell>
          <cell r="D373" t="str">
            <v>UDILIV 300 MG 10T SALE PACK TP</v>
          </cell>
          <cell r="E373" t="str">
            <v>3004 90 36</v>
          </cell>
          <cell r="F373">
            <v>0.05</v>
          </cell>
        </row>
        <row r="374">
          <cell r="C374">
            <v>2030002367</v>
          </cell>
          <cell r="D374" t="str">
            <v>UDILIV 600 MG 10T SALE PACK TP</v>
          </cell>
          <cell r="E374" t="str">
            <v>3004 90 36</v>
          </cell>
          <cell r="F374">
            <v>0.05</v>
          </cell>
        </row>
        <row r="375">
          <cell r="C375">
            <v>2040003354</v>
          </cell>
          <cell r="D375" t="str">
            <v>ARACHITOL O</v>
          </cell>
          <cell r="E375" t="str">
            <v>3004 50 90</v>
          </cell>
          <cell r="F375">
            <v>0.12</v>
          </cell>
        </row>
        <row r="376">
          <cell r="C376">
            <v>2040003355</v>
          </cell>
          <cell r="D376" t="str">
            <v>SOLFE TABLETS - 10'S</v>
          </cell>
          <cell r="E376" t="str">
            <v>3004 50 10</v>
          </cell>
          <cell r="F376">
            <v>0.12</v>
          </cell>
        </row>
        <row r="377">
          <cell r="C377">
            <v>2040004528</v>
          </cell>
          <cell r="D377" t="str">
            <v>Femoston 1/5 (28's) sale pack</v>
          </cell>
          <cell r="E377" t="str">
            <v>3004 50 90</v>
          </cell>
          <cell r="F377">
            <v>0.12</v>
          </cell>
        </row>
        <row r="378">
          <cell r="C378">
            <v>2040005186</v>
          </cell>
          <cell r="D378" t="str">
            <v>Solfe AZ 10's Sales</v>
          </cell>
          <cell r="E378" t="str">
            <v>3004 50 10</v>
          </cell>
          <cell r="F378">
            <v>0.12</v>
          </cell>
        </row>
        <row r="379">
          <cell r="C379">
            <v>2040005765</v>
          </cell>
          <cell r="D379" t="str">
            <v>Estrabet 1mg tablet 28s USP</v>
          </cell>
          <cell r="E379" t="str">
            <v>3004 39 19</v>
          </cell>
          <cell r="F379">
            <v>0.12</v>
          </cell>
        </row>
        <row r="380">
          <cell r="C380">
            <v>2040005766</v>
          </cell>
          <cell r="D380" t="str">
            <v>Estrabet 2mg tablet 28s USP</v>
          </cell>
          <cell r="E380" t="str">
            <v>3004 39 19</v>
          </cell>
          <cell r="F380">
            <v>0.12</v>
          </cell>
        </row>
        <row r="381">
          <cell r="C381">
            <v>2040005916</v>
          </cell>
          <cell r="D381" t="str">
            <v>Colospa X 15's</v>
          </cell>
          <cell r="E381" t="str">
            <v>3004 50 90</v>
          </cell>
          <cell r="F381">
            <v>0.12</v>
          </cell>
        </row>
        <row r="382">
          <cell r="C382">
            <v>2040006439</v>
          </cell>
          <cell r="D382" t="str">
            <v>PRO-9 500mg inj - 2ml ampoule</v>
          </cell>
          <cell r="E382" t="str">
            <v>3004 39 90</v>
          </cell>
          <cell r="F382">
            <v>0.12</v>
          </cell>
        </row>
        <row r="383">
          <cell r="C383">
            <v>2040006744</v>
          </cell>
          <cell r="D383" t="str">
            <v>PRO-9 250mg inj - 2ml ampoule</v>
          </cell>
          <cell r="E383" t="str">
            <v>3004 39 90</v>
          </cell>
          <cell r="F383">
            <v>0.12</v>
          </cell>
        </row>
        <row r="384">
          <cell r="C384">
            <v>2200000693</v>
          </cell>
          <cell r="D384" t="str">
            <v>UDILIV 150 MG 10T SALE PACK</v>
          </cell>
          <cell r="E384" t="str">
            <v>3004 90 94</v>
          </cell>
          <cell r="F384">
            <v>0.05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HPL - Pharma"/>
    </sheetNames>
    <sheetDataSet>
      <sheetData sheetId="0">
        <row r="2">
          <cell r="D2">
            <v>2030000049</v>
          </cell>
          <cell r="E2" t="str">
            <v>GENTICYN 60MG INJECTION 1.5ML</v>
          </cell>
          <cell r="F2">
            <v>30049087</v>
          </cell>
          <cell r="G2">
            <v>0.12</v>
          </cell>
        </row>
        <row r="3">
          <cell r="D3">
            <v>2030000064</v>
          </cell>
          <cell r="E3" t="str">
            <v>HAEMACCEL 500 ML HOSP</v>
          </cell>
          <cell r="F3">
            <v>30049092</v>
          </cell>
          <cell r="G3">
            <v>0.12</v>
          </cell>
        </row>
        <row r="4">
          <cell r="D4">
            <v>2030000065</v>
          </cell>
          <cell r="E4" t="str">
            <v>HAEMACCEL 500 ML -URBAN PACK</v>
          </cell>
          <cell r="F4">
            <v>30049092</v>
          </cell>
          <cell r="G4">
            <v>0.12</v>
          </cell>
        </row>
        <row r="5">
          <cell r="D5">
            <v>2030000066</v>
          </cell>
          <cell r="E5" t="str">
            <v>HAEMACCEL 500 ML -RURAL PACK</v>
          </cell>
          <cell r="F5">
            <v>30049092</v>
          </cell>
          <cell r="G5">
            <v>0.12</v>
          </cell>
        </row>
        <row r="6">
          <cell r="D6">
            <v>2030000126</v>
          </cell>
          <cell r="E6" t="str">
            <v>PARAXIN CAPSULES 250 MG 10S</v>
          </cell>
          <cell r="F6">
            <v>30042050</v>
          </cell>
          <cell r="G6">
            <v>0.12</v>
          </cell>
        </row>
        <row r="7">
          <cell r="D7">
            <v>2030000128</v>
          </cell>
          <cell r="E7" t="str">
            <v>PARAXIN DRAGEES 250 MG 10S</v>
          </cell>
          <cell r="F7">
            <v>30042050</v>
          </cell>
          <cell r="G7">
            <v>0.12</v>
          </cell>
        </row>
        <row r="8">
          <cell r="D8">
            <v>2030001367</v>
          </cell>
          <cell r="E8" t="str">
            <v>MALIDENS 650 TABLETS  33x10S</v>
          </cell>
          <cell r="F8">
            <v>30049069</v>
          </cell>
          <cell r="G8">
            <v>0.12</v>
          </cell>
        </row>
        <row r="9">
          <cell r="D9">
            <v>2030001500</v>
          </cell>
          <cell r="E9" t="str">
            <v>NEW DELETUS BX SYRUP 100ml</v>
          </cell>
          <cell r="F9">
            <v>30049099</v>
          </cell>
          <cell r="G9">
            <v>0.12</v>
          </cell>
        </row>
        <row r="10">
          <cell r="D10">
            <v>2030001551</v>
          </cell>
          <cell r="E10" t="str">
            <v>PARAXIN CAPSULES 500MG 10'S</v>
          </cell>
          <cell r="F10">
            <v>30042050</v>
          </cell>
          <cell r="G10">
            <v>0.12</v>
          </cell>
        </row>
        <row r="11">
          <cell r="D11">
            <v>2040000161</v>
          </cell>
          <cell r="E11" t="str">
            <v>SURBEX -XT 15'S</v>
          </cell>
          <cell r="F11">
            <v>30045090</v>
          </cell>
          <cell r="G11">
            <v>0.12</v>
          </cell>
        </row>
        <row r="12">
          <cell r="D12">
            <v>2040000242</v>
          </cell>
          <cell r="E12" t="str">
            <v>AQUAVIRON INJ. 1 ML</v>
          </cell>
          <cell r="F12">
            <v>30049099</v>
          </cell>
          <cell r="G12">
            <v>0.12</v>
          </cell>
        </row>
        <row r="13">
          <cell r="D13">
            <v>2040000257</v>
          </cell>
          <cell r="E13" t="str">
            <v>NEW DELETUS P 100ml</v>
          </cell>
          <cell r="F13">
            <v>30049099</v>
          </cell>
          <cell r="G13">
            <v>0.12</v>
          </cell>
        </row>
        <row r="14">
          <cell r="D14">
            <v>2040000329</v>
          </cell>
          <cell r="E14" t="str">
            <v>LOBATE M SKIN CREAM 15GM</v>
          </cell>
          <cell r="F14">
            <v>30049099</v>
          </cell>
          <cell r="G14">
            <v>0.12</v>
          </cell>
        </row>
        <row r="15">
          <cell r="D15">
            <v>2040000338</v>
          </cell>
          <cell r="E15" t="str">
            <v>Lobate GM Neo 15gm</v>
          </cell>
          <cell r="F15" t="str">
            <v>30049099</v>
          </cell>
          <cell r="G15">
            <v>0.12</v>
          </cell>
        </row>
        <row r="16">
          <cell r="D16">
            <v>2040000340</v>
          </cell>
          <cell r="E16" t="str">
            <v>Malidens Suspension  60ml</v>
          </cell>
          <cell r="F16">
            <v>30049073</v>
          </cell>
          <cell r="G16">
            <v>0.12</v>
          </cell>
        </row>
        <row r="17">
          <cell r="D17">
            <v>2040000341</v>
          </cell>
          <cell r="E17" t="str">
            <v>Malidens - DS Suspension 60ml</v>
          </cell>
          <cell r="F17">
            <v>30049073</v>
          </cell>
          <cell r="G17">
            <v>0.12</v>
          </cell>
        </row>
        <row r="18">
          <cell r="D18">
            <v>2040000391</v>
          </cell>
          <cell r="E18" t="str">
            <v>Paraxin Suspension  - 100ml</v>
          </cell>
          <cell r="F18" t="str">
            <v>30042050</v>
          </cell>
          <cell r="G18">
            <v>0.12</v>
          </cell>
        </row>
        <row r="19">
          <cell r="D19">
            <v>2040000747</v>
          </cell>
          <cell r="E19" t="str">
            <v>Ascapil 12 A Dispersible Tablet 1s</v>
          </cell>
          <cell r="F19" t="str">
            <v>30049029</v>
          </cell>
          <cell r="G19">
            <v>0.12</v>
          </cell>
        </row>
        <row r="20">
          <cell r="D20">
            <v>2040001035</v>
          </cell>
          <cell r="E20" t="str">
            <v>ZIMNIC 50 TABS 10S</v>
          </cell>
          <cell r="F20" t="str">
            <v>30042019</v>
          </cell>
          <cell r="G20">
            <v>0.12</v>
          </cell>
        </row>
        <row r="21">
          <cell r="D21">
            <v>2040001036</v>
          </cell>
          <cell r="E21" t="str">
            <v>ZIMNIC 100 TABS 10S</v>
          </cell>
          <cell r="F21" t="str">
            <v>30042019</v>
          </cell>
          <cell r="G21">
            <v>0.12</v>
          </cell>
        </row>
        <row r="22">
          <cell r="D22">
            <v>2040001037</v>
          </cell>
          <cell r="E22" t="str">
            <v>ZIMNIC 200 TABS 10S</v>
          </cell>
          <cell r="F22" t="str">
            <v>30042019</v>
          </cell>
          <cell r="G22">
            <v>0.12</v>
          </cell>
        </row>
        <row r="23">
          <cell r="D23">
            <v>2040001038</v>
          </cell>
          <cell r="E23" t="str">
            <v>ZIMNIC      DRY SYRUP 1'S</v>
          </cell>
          <cell r="F23" t="str">
            <v>30042019</v>
          </cell>
          <cell r="G23">
            <v>0.12</v>
          </cell>
        </row>
        <row r="24">
          <cell r="D24">
            <v>2040001039</v>
          </cell>
          <cell r="E24" t="str">
            <v>ZIMNIC-CV 100 DT</v>
          </cell>
          <cell r="F24">
            <v>30042019</v>
          </cell>
          <cell r="G24">
            <v>0.12</v>
          </cell>
        </row>
        <row r="25">
          <cell r="D25">
            <v>2040001040</v>
          </cell>
          <cell r="E25" t="str">
            <v>ZIMNIC -CV 200</v>
          </cell>
          <cell r="F25">
            <v>30042019</v>
          </cell>
          <cell r="G25">
            <v>0.12</v>
          </cell>
        </row>
        <row r="26">
          <cell r="D26">
            <v>2040001043</v>
          </cell>
          <cell r="E26" t="str">
            <v>ZIMNIC-CV DRY SYRUP</v>
          </cell>
          <cell r="F26">
            <v>30042019</v>
          </cell>
          <cell r="G26">
            <v>0.12</v>
          </cell>
        </row>
        <row r="27">
          <cell r="D27">
            <v>2040001044</v>
          </cell>
          <cell r="E27" t="str">
            <v>ZIMNIC-O 200 - 10'S</v>
          </cell>
          <cell r="F27">
            <v>30042034</v>
          </cell>
          <cell r="G27">
            <v>0.12</v>
          </cell>
        </row>
        <row r="28">
          <cell r="D28">
            <v>2040001048</v>
          </cell>
          <cell r="E28" t="str">
            <v>ZIMNIC O 100MG DT 10'S</v>
          </cell>
          <cell r="F28">
            <v>30042034</v>
          </cell>
          <cell r="G28">
            <v>0.12</v>
          </cell>
        </row>
        <row r="29">
          <cell r="D29">
            <v>2040001195</v>
          </cell>
          <cell r="E29" t="str">
            <v>Nupod 200</v>
          </cell>
          <cell r="F29">
            <v>30042039</v>
          </cell>
          <cell r="G29">
            <v>0.12</v>
          </cell>
        </row>
        <row r="30">
          <cell r="D30">
            <v>2040001199</v>
          </cell>
          <cell r="E30" t="str">
            <v>Nupod 50 DS 30ml with WFI</v>
          </cell>
          <cell r="F30">
            <v>30042039</v>
          </cell>
          <cell r="G30">
            <v>0.12</v>
          </cell>
        </row>
        <row r="31">
          <cell r="D31">
            <v>2040001200</v>
          </cell>
          <cell r="E31" t="str">
            <v>Nupod 100 DS 30ml with WFI</v>
          </cell>
          <cell r="F31">
            <v>30042039</v>
          </cell>
          <cell r="G31">
            <v>0.12</v>
          </cell>
        </row>
        <row r="32">
          <cell r="D32">
            <v>2040004016</v>
          </cell>
          <cell r="E32" t="str">
            <v>BETONIN AST 170 ML </v>
          </cell>
          <cell r="F32">
            <v>30049099</v>
          </cell>
          <cell r="G32">
            <v>0.12</v>
          </cell>
        </row>
        <row r="33">
          <cell r="D33">
            <v>2040004017</v>
          </cell>
          <cell r="E33" t="str">
            <v>BETONIN PLUS 400 ML</v>
          </cell>
          <cell r="F33">
            <v>30049099</v>
          </cell>
          <cell r="G33">
            <v>0.12</v>
          </cell>
        </row>
        <row r="34">
          <cell r="D34">
            <v>2040004506</v>
          </cell>
          <cell r="E34" t="str">
            <v>ASCABIOL  50ML</v>
          </cell>
          <cell r="F34">
            <v>30049099</v>
          </cell>
          <cell r="G34">
            <v>0.12</v>
          </cell>
        </row>
        <row r="35">
          <cell r="D35">
            <v>2040004507</v>
          </cell>
          <cell r="E35" t="str">
            <v>ASCABIOL  100ML</v>
          </cell>
          <cell r="F35">
            <v>30049099</v>
          </cell>
          <cell r="G35">
            <v>0.12</v>
          </cell>
        </row>
        <row r="36">
          <cell r="D36">
            <v>2040005004</v>
          </cell>
          <cell r="E36" t="str">
            <v>NEW LYSUPRA SYRUP 200ML</v>
          </cell>
          <cell r="F36">
            <v>21069099</v>
          </cell>
          <cell r="G36">
            <v>0.28</v>
          </cell>
        </row>
        <row r="37">
          <cell r="D37">
            <v>2040005015</v>
          </cell>
          <cell r="E37" t="str">
            <v>GENTICYN 80MG INJ 2ML AMP</v>
          </cell>
          <cell r="F37">
            <v>30049087</v>
          </cell>
          <cell r="G37">
            <v>0.12</v>
          </cell>
        </row>
        <row r="38">
          <cell r="D38">
            <v>2040005444</v>
          </cell>
          <cell r="E38" t="str">
            <v>GENTICYN 20MG  PED. INJECTION  2ML</v>
          </cell>
          <cell r="F38">
            <v>30042099</v>
          </cell>
          <cell r="G38">
            <v>0.12</v>
          </cell>
        </row>
        <row r="39">
          <cell r="D39">
            <v>2040005758</v>
          </cell>
          <cell r="E39" t="str">
            <v>Avomine 25mg  Tablets 10s</v>
          </cell>
          <cell r="F39">
            <v>30049031</v>
          </cell>
          <cell r="G39">
            <v>0.12</v>
          </cell>
        </row>
        <row r="40">
          <cell r="D40">
            <v>2040005781</v>
          </cell>
          <cell r="E40" t="str">
            <v>PARAXIN CAPSULES 250 MG 10S</v>
          </cell>
          <cell r="F40">
            <v>30042050</v>
          </cell>
          <cell r="G40">
            <v>0.12</v>
          </cell>
        </row>
        <row r="41">
          <cell r="D41">
            <v>2040005782</v>
          </cell>
          <cell r="E41" t="str">
            <v>PARAXIN CAPSULES 500MG 10'S</v>
          </cell>
          <cell r="F41">
            <v>30042050</v>
          </cell>
          <cell r="G41">
            <v>0.12</v>
          </cell>
        </row>
        <row r="42">
          <cell r="D42">
            <v>2040005875</v>
          </cell>
          <cell r="E42" t="str">
            <v>MALIDENS 650 TABLETS 10S</v>
          </cell>
          <cell r="F42">
            <v>30049069</v>
          </cell>
          <cell r="G42">
            <v>0.12</v>
          </cell>
        </row>
        <row r="43">
          <cell r="D43">
            <v>2040005876</v>
          </cell>
          <cell r="E43" t="str">
            <v>MALIDENS 500 TABLETS 10S</v>
          </cell>
          <cell r="F43">
            <v>30049069</v>
          </cell>
          <cell r="G43">
            <v>0.12</v>
          </cell>
        </row>
        <row r="44">
          <cell r="D44">
            <v>2040006126</v>
          </cell>
          <cell r="E44" t="str">
            <v>Deletus D 100ml Syrup</v>
          </cell>
          <cell r="F44">
            <v>30049099</v>
          </cell>
          <cell r="G44">
            <v>0.12</v>
          </cell>
        </row>
        <row r="45">
          <cell r="D45">
            <v>2040006144</v>
          </cell>
          <cell r="E45" t="str">
            <v>Deletus LS</v>
          </cell>
          <cell r="F45">
            <v>30049099</v>
          </cell>
          <cell r="G45">
            <v>0.12</v>
          </cell>
        </row>
        <row r="46">
          <cell r="D46">
            <v>2040006387</v>
          </cell>
          <cell r="E46" t="str">
            <v>DELETUS PEARLS 10S</v>
          </cell>
          <cell r="F46">
            <v>30049099</v>
          </cell>
          <cell r="G46">
            <v>0.12</v>
          </cell>
        </row>
        <row r="47">
          <cell r="D47">
            <v>2040006240</v>
          </cell>
          <cell r="E47" t="str">
            <v>GENTICYN 60MG INJECTION 1.5ML</v>
          </cell>
          <cell r="F47">
            <v>30049087</v>
          </cell>
          <cell r="G47">
            <v>0.12</v>
          </cell>
        </row>
        <row r="48">
          <cell r="D48">
            <v>2030000051</v>
          </cell>
          <cell r="E48" t="str">
            <v>GENTICYN 20MG  PED. INJECTION  2ML</v>
          </cell>
          <cell r="F48">
            <v>30042099</v>
          </cell>
          <cell r="G48">
            <v>0.12</v>
          </cell>
        </row>
        <row r="49">
          <cell r="D49">
            <v>2040000256</v>
          </cell>
          <cell r="E49" t="str">
            <v>NEW DELETUS D 100ml</v>
          </cell>
          <cell r="F49">
            <v>30044090</v>
          </cell>
          <cell r="G49">
            <v>0.12</v>
          </cell>
        </row>
        <row r="50">
          <cell r="D50">
            <v>2040000259</v>
          </cell>
          <cell r="E50" t="str">
            <v>New DELETUS Tablets</v>
          </cell>
          <cell r="F50">
            <v>30044090</v>
          </cell>
          <cell r="G50">
            <v>0.12</v>
          </cell>
        </row>
        <row r="51">
          <cell r="D51">
            <v>2030000100</v>
          </cell>
          <cell r="E51" t="str">
            <v>MALIDENS 500 TABLETS 10S</v>
          </cell>
          <cell r="F51">
            <v>30049069</v>
          </cell>
          <cell r="G51">
            <v>0.12</v>
          </cell>
        </row>
        <row r="52">
          <cell r="D52">
            <v>2030000127</v>
          </cell>
          <cell r="E52" t="str">
            <v>PARAXIN 500 capsules</v>
          </cell>
          <cell r="F52">
            <v>30042050</v>
          </cell>
          <cell r="G52">
            <v>0.12</v>
          </cell>
        </row>
        <row r="53">
          <cell r="D53">
            <v>2040000241</v>
          </cell>
          <cell r="E53" t="str">
            <v>AO-7 Capsules</v>
          </cell>
          <cell r="F53">
            <v>30045090</v>
          </cell>
          <cell r="G53">
            <v>0.12</v>
          </cell>
        </row>
        <row r="54">
          <cell r="D54">
            <v>2030001353</v>
          </cell>
          <cell r="E54" t="str">
            <v>Avomine tablets 25mg 55x10s</v>
          </cell>
          <cell r="F54">
            <v>30049031</v>
          </cell>
          <cell r="G54">
            <v>0.12</v>
          </cell>
        </row>
        <row r="55">
          <cell r="D55">
            <v>2030000101</v>
          </cell>
          <cell r="E55" t="str">
            <v>MALIDENS 650 MG</v>
          </cell>
          <cell r="F55">
            <v>30049069</v>
          </cell>
          <cell r="G55">
            <v>0.12</v>
          </cell>
        </row>
        <row r="56">
          <cell r="D56">
            <v>2040000746</v>
          </cell>
          <cell r="E56" t="str">
            <v>ASCAPIL A</v>
          </cell>
          <cell r="F56">
            <v>30042019</v>
          </cell>
          <cell r="G56">
            <v>0.12</v>
          </cell>
        </row>
        <row r="57">
          <cell r="D57">
            <v>2040001198</v>
          </cell>
          <cell r="E57" t="str">
            <v>Nupod CV 200</v>
          </cell>
          <cell r="F57">
            <v>30042039</v>
          </cell>
          <cell r="G57">
            <v>0.12</v>
          </cell>
        </row>
        <row r="58">
          <cell r="D58">
            <v>2040001197</v>
          </cell>
          <cell r="E58" t="str">
            <v>Nupod CV 100 DT</v>
          </cell>
          <cell r="F58">
            <v>30042039</v>
          </cell>
          <cell r="G58">
            <v>0.12</v>
          </cell>
        </row>
        <row r="59">
          <cell r="D59">
            <v>2040001196</v>
          </cell>
          <cell r="E59" t="str">
            <v>Nupod 100 DT</v>
          </cell>
          <cell r="F59">
            <v>30042039</v>
          </cell>
          <cell r="G59">
            <v>0.12</v>
          </cell>
        </row>
        <row r="60">
          <cell r="D60">
            <v>2040001192</v>
          </cell>
          <cell r="E60" t="str">
            <v>Nupod 50 DS</v>
          </cell>
          <cell r="F60">
            <v>30042039</v>
          </cell>
          <cell r="G60">
            <v>0.12</v>
          </cell>
        </row>
        <row r="61">
          <cell r="D61">
            <v>2040004326</v>
          </cell>
          <cell r="E61" t="str">
            <v>New Deletus BX syrup Mango 100ml</v>
          </cell>
          <cell r="F61">
            <v>30045090</v>
          </cell>
          <cell r="G61">
            <v>0.12</v>
          </cell>
        </row>
        <row r="62">
          <cell r="D62">
            <v>2040001383</v>
          </cell>
          <cell r="E62" t="str">
            <v>Pantagon IT</v>
          </cell>
          <cell r="F62">
            <v>30042019</v>
          </cell>
          <cell r="G62">
            <v>0.12</v>
          </cell>
        </row>
        <row r="63">
          <cell r="D63">
            <v>2040001385</v>
          </cell>
          <cell r="E63" t="str">
            <v>Pantagon 40</v>
          </cell>
          <cell r="F63">
            <v>30042019</v>
          </cell>
          <cell r="G63">
            <v>0.12</v>
          </cell>
        </row>
        <row r="64">
          <cell r="D64">
            <v>2040003367</v>
          </cell>
          <cell r="E64" t="str">
            <v>Lysupra 200ml  PET Bottle</v>
          </cell>
          <cell r="F64">
            <v>21069099</v>
          </cell>
          <cell r="G64">
            <v>0.28</v>
          </cell>
        </row>
        <row r="65">
          <cell r="D65">
            <v>2040001441</v>
          </cell>
          <cell r="E65" t="str">
            <v>Lysupra Tablets</v>
          </cell>
          <cell r="F65">
            <v>21069099</v>
          </cell>
          <cell r="G65">
            <v>0.28</v>
          </cell>
        </row>
        <row r="66">
          <cell r="D66">
            <v>2040006643</v>
          </cell>
          <cell r="E66" t="str">
            <v>BETONIN AST 200ML</v>
          </cell>
          <cell r="F66">
            <v>30049099</v>
          </cell>
          <cell r="G66">
            <v>0.12</v>
          </cell>
        </row>
        <row r="67">
          <cell r="D67">
            <v>2040006403</v>
          </cell>
          <cell r="E67" t="str">
            <v>Phenergan Tablet 10 mg Sales Pack</v>
          </cell>
          <cell r="F67">
            <v>30049031</v>
          </cell>
          <cell r="G67">
            <v>0.12</v>
          </cell>
        </row>
        <row r="68">
          <cell r="D68">
            <v>2040005465</v>
          </cell>
          <cell r="E68" t="str">
            <v>PHENERGAN 10MG</v>
          </cell>
          <cell r="F68">
            <v>30049031</v>
          </cell>
          <cell r="G68">
            <v>0.12</v>
          </cell>
        </row>
        <row r="69">
          <cell r="D69">
            <v>2040005466</v>
          </cell>
          <cell r="E69" t="str">
            <v>PHENERGAN 25MG</v>
          </cell>
          <cell r="F69">
            <v>30049031</v>
          </cell>
          <cell r="G69">
            <v>0.12</v>
          </cell>
        </row>
        <row r="70">
          <cell r="D70">
            <v>2040006404</v>
          </cell>
          <cell r="E70" t="str">
            <v>Phenergan Tablet 25 mg Sales Pack</v>
          </cell>
          <cell r="F70">
            <v>30049031</v>
          </cell>
          <cell r="G70">
            <v>0.12</v>
          </cell>
        </row>
        <row r="71">
          <cell r="D71">
            <v>2040005874</v>
          </cell>
          <cell r="E71" t="str">
            <v>SECNIL FORTE TABS 1GM 2S</v>
          </cell>
          <cell r="F71">
            <v>30049024</v>
          </cell>
          <cell r="G71">
            <v>0.12</v>
          </cell>
        </row>
        <row r="72">
          <cell r="D72">
            <v>2030000162</v>
          </cell>
          <cell r="E72" t="str">
            <v>STEMETIL 5MG</v>
          </cell>
          <cell r="F72">
            <v>30049039</v>
          </cell>
          <cell r="G72">
            <v>0.12</v>
          </cell>
        </row>
        <row r="73">
          <cell r="D73">
            <v>2040006239</v>
          </cell>
          <cell r="E73" t="str">
            <v>STEMETIL INJ</v>
          </cell>
          <cell r="F73">
            <v>30049039</v>
          </cell>
          <cell r="G73">
            <v>0.12</v>
          </cell>
        </row>
        <row r="74">
          <cell r="D74">
            <v>2030001152</v>
          </cell>
          <cell r="E74" t="str">
            <v>TIXYLIX NEW SYRUP 60ML Shrink Wrap</v>
          </cell>
          <cell r="F74">
            <v>30049031</v>
          </cell>
          <cell r="G74">
            <v>0.12</v>
          </cell>
        </row>
        <row r="75">
          <cell r="D75" t="str">
            <v>2030002254</v>
          </cell>
          <cell r="E75" t="str">
            <v>Kidpred Syrup 60 ml Sale</v>
          </cell>
          <cell r="F75">
            <v>30049069</v>
          </cell>
          <cell r="G75">
            <v>0.12</v>
          </cell>
        </row>
        <row r="76">
          <cell r="D76">
            <v>2040005805</v>
          </cell>
          <cell r="E76" t="str">
            <v>ESOGA RD CAPS 10S</v>
          </cell>
          <cell r="F76">
            <v>30049039</v>
          </cell>
          <cell r="G76">
            <v>0.12</v>
          </cell>
        </row>
        <row r="77">
          <cell r="D77">
            <v>2030000633</v>
          </cell>
          <cell r="E77" t="str">
            <v>STEMETIL MD TABLETS ( Bread Pack)</v>
          </cell>
          <cell r="F77">
            <v>30049039</v>
          </cell>
          <cell r="G77">
            <v>0.12</v>
          </cell>
        </row>
        <row r="78">
          <cell r="D78">
            <v>2030001783</v>
          </cell>
          <cell r="E78" t="str">
            <v>Stemetil MD 10's - Sales</v>
          </cell>
          <cell r="F78">
            <v>30049039</v>
          </cell>
          <cell r="G78">
            <v>0.12</v>
          </cell>
        </row>
        <row r="79">
          <cell r="D79">
            <v>2030000134</v>
          </cell>
          <cell r="E79" t="str">
            <v>Phenergan Plus</v>
          </cell>
          <cell r="F79">
            <v>30049069</v>
          </cell>
          <cell r="G79">
            <v>0.12</v>
          </cell>
        </row>
        <row r="80">
          <cell r="D80">
            <v>2040005768</v>
          </cell>
          <cell r="E80" t="str">
            <v>SECNIL KIT 4'S TABS</v>
          </cell>
          <cell r="F80">
            <v>30042064</v>
          </cell>
          <cell r="G80">
            <v>0.12</v>
          </cell>
        </row>
        <row r="81">
          <cell r="D81">
            <v>2030000034</v>
          </cell>
          <cell r="E81" t="str">
            <v>ESSENTIALE - L CAPS 10S</v>
          </cell>
          <cell r="F81">
            <v>30049099</v>
          </cell>
          <cell r="G81">
            <v>0.12</v>
          </cell>
        </row>
        <row r="82">
          <cell r="D82">
            <v>2030000038</v>
          </cell>
          <cell r="E82" t="str">
            <v>FLAGYL  SUSP 60ML</v>
          </cell>
          <cell r="F82">
            <v>30049022</v>
          </cell>
          <cell r="G82">
            <v>0.12</v>
          </cell>
        </row>
        <row r="83">
          <cell r="D83">
            <v>2030000041</v>
          </cell>
          <cell r="E83" t="str">
            <v>FLAGYL  TABLET 200  15s</v>
          </cell>
          <cell r="F83">
            <v>30049022</v>
          </cell>
          <cell r="G83">
            <v>0.12</v>
          </cell>
        </row>
        <row r="84">
          <cell r="D84">
            <v>2030000042</v>
          </cell>
          <cell r="E84" t="str">
            <v>FLAGYL  TABLET 400  15s</v>
          </cell>
          <cell r="F84">
            <v>30049022</v>
          </cell>
          <cell r="G84">
            <v>0.12</v>
          </cell>
        </row>
        <row r="85">
          <cell r="D85">
            <v>2030000129</v>
          </cell>
          <cell r="E85" t="str">
            <v>PHENERGAN INJ 2 ML AMPL</v>
          </cell>
          <cell r="F85">
            <v>30049031</v>
          </cell>
          <cell r="G85">
            <v>0.12</v>
          </cell>
        </row>
        <row r="86">
          <cell r="D86">
            <v>2030000131</v>
          </cell>
          <cell r="E86" t="str">
            <v>PHENERGAN 10MG TABS 10S</v>
          </cell>
          <cell r="F86">
            <v>30049031</v>
          </cell>
          <cell r="G86">
            <v>0.12</v>
          </cell>
        </row>
        <row r="87">
          <cell r="D87">
            <v>2030000132</v>
          </cell>
          <cell r="E87" t="str">
            <v>PHENERGAN TABLETS 25MG 10S</v>
          </cell>
          <cell r="F87">
            <v>30049031</v>
          </cell>
          <cell r="G87">
            <v>0.12</v>
          </cell>
        </row>
        <row r="88">
          <cell r="D88">
            <v>2030000155</v>
          </cell>
          <cell r="E88" t="str">
            <v>ROVAMYCIN FORTE TABLETS 3.0 miu</v>
          </cell>
          <cell r="F88">
            <v>30049087</v>
          </cell>
          <cell r="G88">
            <v>0.12</v>
          </cell>
        </row>
        <row r="89">
          <cell r="D89">
            <v>2030000157</v>
          </cell>
          <cell r="E89" t="str">
            <v>SECNIL FORTE TABLETS 1GM 2S</v>
          </cell>
          <cell r="F89">
            <v>30049024</v>
          </cell>
          <cell r="G89">
            <v>0.12</v>
          </cell>
        </row>
        <row r="90">
          <cell r="D90">
            <v>2030000161</v>
          </cell>
          <cell r="E90" t="str">
            <v>STEMETIL INJ 1ML AMPL</v>
          </cell>
          <cell r="F90">
            <v>30049039</v>
          </cell>
          <cell r="G90">
            <v>0.12</v>
          </cell>
        </row>
        <row r="91">
          <cell r="D91">
            <v>2030000172</v>
          </cell>
          <cell r="E91" t="str">
            <v>TIXYLIX NEW SYRUP 60ML</v>
          </cell>
          <cell r="F91">
            <v>30049031</v>
          </cell>
          <cell r="G91">
            <v>0.12</v>
          </cell>
        </row>
        <row r="92">
          <cell r="D92">
            <v>2030000191</v>
          </cell>
          <cell r="E92" t="str">
            <v>KIDPRED SYRUP 60mL</v>
          </cell>
          <cell r="F92">
            <v>30049069</v>
          </cell>
          <cell r="G92">
            <v>0.12</v>
          </cell>
        </row>
        <row r="93">
          <cell r="D93">
            <v>2030000279</v>
          </cell>
          <cell r="E93" t="str">
            <v>Esoga-RD Caps  10's Strip pack</v>
          </cell>
          <cell r="F93">
            <v>30049039</v>
          </cell>
          <cell r="G93">
            <v>0.12</v>
          </cell>
        </row>
        <row r="94">
          <cell r="D94">
            <v>2030000600</v>
          </cell>
          <cell r="E94" t="str">
            <v>STEMETIL MD 10'S -SALES</v>
          </cell>
          <cell r="F94">
            <v>30049039</v>
          </cell>
          <cell r="G94">
            <v>0.12</v>
          </cell>
        </row>
        <row r="95">
          <cell r="D95">
            <v>2030000825</v>
          </cell>
          <cell r="E95" t="str">
            <v>PHENERGAN SYRUP 100ML-SHRINK WRAP</v>
          </cell>
          <cell r="F95">
            <v>30049031</v>
          </cell>
          <cell r="G95">
            <v>0.12</v>
          </cell>
        </row>
        <row r="96">
          <cell r="D96">
            <v>2040000424</v>
          </cell>
          <cell r="E96" t="str">
            <v>SUPRADYN TABLETS 15s</v>
          </cell>
          <cell r="F96">
            <v>30045090</v>
          </cell>
          <cell r="G96">
            <v>0.12</v>
          </cell>
        </row>
        <row r="97">
          <cell r="D97">
            <v>2040001486</v>
          </cell>
          <cell r="E97" t="str">
            <v>Amicolon capsules 10s</v>
          </cell>
          <cell r="F97">
            <v>30049099</v>
          </cell>
          <cell r="G97">
            <v>0.12</v>
          </cell>
        </row>
        <row r="98">
          <cell r="D98">
            <v>2040003257</v>
          </cell>
          <cell r="E98" t="str">
            <v>B - Still - 8 Mg</v>
          </cell>
          <cell r="F98" t="str">
            <v>30049039</v>
          </cell>
          <cell r="G98">
            <v>0.12</v>
          </cell>
        </row>
        <row r="99">
          <cell r="D99">
            <v>2040003258</v>
          </cell>
          <cell r="E99" t="str">
            <v>B - Still - 16 Mg</v>
          </cell>
          <cell r="F99" t="str">
            <v>30049039</v>
          </cell>
          <cell r="G99">
            <v>0.12</v>
          </cell>
        </row>
        <row r="100">
          <cell r="D100">
            <v>2040003259</v>
          </cell>
          <cell r="E100" t="str">
            <v>B - Still - 24 Mg</v>
          </cell>
          <cell r="F100" t="str">
            <v>30049039</v>
          </cell>
          <cell r="G100">
            <v>0.12</v>
          </cell>
        </row>
        <row r="101">
          <cell r="D101">
            <v>2040004136</v>
          </cell>
          <cell r="E101" t="str">
            <v>Enliva</v>
          </cell>
          <cell r="F101">
            <v>30049039</v>
          </cell>
          <cell r="G101">
            <v>0.12</v>
          </cell>
        </row>
        <row r="102">
          <cell r="D102">
            <v>2040005558</v>
          </cell>
          <cell r="E102" t="str">
            <v>Amicolon SB</v>
          </cell>
          <cell r="F102">
            <v>30049099</v>
          </cell>
          <cell r="G102">
            <v>0.12</v>
          </cell>
        </row>
        <row r="103">
          <cell r="D103">
            <v>2040005921</v>
          </cell>
          <cell r="E103" t="str">
            <v>CLARIBID 500mg Tablets 4's</v>
          </cell>
          <cell r="F103">
            <v>30042063</v>
          </cell>
          <cell r="G103">
            <v>0.12</v>
          </cell>
        </row>
        <row r="104">
          <cell r="D104">
            <v>2040005922</v>
          </cell>
          <cell r="E104" t="str">
            <v>CLARIBID 250mg Tablets 4's</v>
          </cell>
          <cell r="F104">
            <v>30042063</v>
          </cell>
          <cell r="G104">
            <v>0.12</v>
          </cell>
        </row>
        <row r="105">
          <cell r="D105">
            <v>2040005923</v>
          </cell>
          <cell r="E105" t="str">
            <v>CLARIBID Granules</v>
          </cell>
          <cell r="F105">
            <v>30042063</v>
          </cell>
          <cell r="G105">
            <v>0.12</v>
          </cell>
        </row>
        <row r="106">
          <cell r="D106">
            <v>2040006639</v>
          </cell>
          <cell r="E106" t="str">
            <v>Phensedyl T 100ml</v>
          </cell>
          <cell r="F106">
            <v>30044030</v>
          </cell>
          <cell r="G106">
            <v>0.12</v>
          </cell>
        </row>
        <row r="107">
          <cell r="D107">
            <v>2030000498</v>
          </cell>
          <cell r="E107" t="str">
            <v>PHENSEDYL NEW COUGH LINCTUS100ML SHRINK</v>
          </cell>
          <cell r="F107">
            <v>30044030</v>
          </cell>
          <cell r="G107">
            <v>0.12</v>
          </cell>
        </row>
        <row r="108">
          <cell r="D108">
            <v>2030000822</v>
          </cell>
          <cell r="E108" t="str">
            <v>PHENSEDYL NEW COUGH LINCTUS 50 ML-SHRINK</v>
          </cell>
          <cell r="F108">
            <v>30044030</v>
          </cell>
          <cell r="G108">
            <v>0.12</v>
          </cell>
        </row>
        <row r="109">
          <cell r="D109">
            <v>2030000002</v>
          </cell>
          <cell r="E109" t="str">
            <v>ANTRIMA ORAL SUSP 50ML</v>
          </cell>
          <cell r="F109">
            <v>30049083</v>
          </cell>
          <cell r="G109">
            <v>0.12</v>
          </cell>
        </row>
        <row r="110">
          <cell r="D110">
            <v>2030000003</v>
          </cell>
          <cell r="E110" t="str">
            <v>ANTRIMA TABS 10S</v>
          </cell>
          <cell r="F110">
            <v>30049083</v>
          </cell>
          <cell r="G110">
            <v>0.12</v>
          </cell>
        </row>
        <row r="111">
          <cell r="D111">
            <v>2030000114</v>
          </cell>
          <cell r="E111" t="str">
            <v>NIVAQUINE P INJECTION 2ML</v>
          </cell>
          <cell r="F111">
            <v>30049056</v>
          </cell>
          <cell r="G111">
            <v>0.05</v>
          </cell>
        </row>
        <row r="112">
          <cell r="D112">
            <v>2030000115</v>
          </cell>
          <cell r="E112" t="str">
            <v>NIVAQUINE P 250MG TABS 10S</v>
          </cell>
          <cell r="F112">
            <v>30049056</v>
          </cell>
          <cell r="G112">
            <v>0.05</v>
          </cell>
        </row>
        <row r="113">
          <cell r="D113">
            <v>2030000116</v>
          </cell>
          <cell r="E113" t="str">
            <v>NIVAQUINE P INJ 30ML</v>
          </cell>
          <cell r="F113">
            <v>30049056</v>
          </cell>
          <cell r="G113">
            <v>0.05</v>
          </cell>
        </row>
        <row r="114">
          <cell r="D114">
            <v>2030000117</v>
          </cell>
          <cell r="E114" t="str">
            <v>NIVAQUINE P INJ 5ML</v>
          </cell>
          <cell r="F114">
            <v>30049056</v>
          </cell>
          <cell r="G114">
            <v>0.05</v>
          </cell>
        </row>
        <row r="115">
          <cell r="D115">
            <v>2030000118</v>
          </cell>
          <cell r="E115" t="str">
            <v>NIVAQUINE P SUSP 60ML</v>
          </cell>
          <cell r="F115">
            <v>30049056</v>
          </cell>
          <cell r="G115">
            <v>0.05</v>
          </cell>
        </row>
        <row r="116">
          <cell r="D116">
            <v>2030000120</v>
          </cell>
          <cell r="E116" t="str">
            <v>OMNATAX O DRY SYRUP 30ML</v>
          </cell>
          <cell r="F116">
            <v>30042019</v>
          </cell>
          <cell r="G116">
            <v>0.12</v>
          </cell>
        </row>
        <row r="117">
          <cell r="D117">
            <v>2030000121</v>
          </cell>
          <cell r="E117" t="str">
            <v>OMNATAX O TABLETS 200MG 10S</v>
          </cell>
          <cell r="F117">
            <v>30042019</v>
          </cell>
          <cell r="G117">
            <v>0.12</v>
          </cell>
        </row>
        <row r="118">
          <cell r="D118">
            <v>2030000122</v>
          </cell>
          <cell r="E118" t="str">
            <v>OMNATAX O DT 100MG TAB 10S</v>
          </cell>
          <cell r="F118">
            <v>30042019</v>
          </cell>
          <cell r="G118">
            <v>0.12</v>
          </cell>
        </row>
        <row r="119">
          <cell r="D119">
            <v>2030000196</v>
          </cell>
          <cell r="E119" t="str">
            <v>NICOCYCLIN CAPS 250MG 10S</v>
          </cell>
          <cell r="F119">
            <v>30042049</v>
          </cell>
          <cell r="G119">
            <v>0.05</v>
          </cell>
        </row>
        <row r="120">
          <cell r="D120">
            <v>2030000197</v>
          </cell>
          <cell r="E120" t="str">
            <v>NICOCYCLIN CAPS 500MG 10S</v>
          </cell>
          <cell r="F120">
            <v>30042049</v>
          </cell>
          <cell r="G120">
            <v>0.05</v>
          </cell>
        </row>
        <row r="121">
          <cell r="D121">
            <v>2030001773</v>
          </cell>
          <cell r="E121" t="str">
            <v>NIVAQUINE P 250MG TABS 10S</v>
          </cell>
          <cell r="F121">
            <v>30049056</v>
          </cell>
          <cell r="G121">
            <v>0.05</v>
          </cell>
        </row>
        <row r="122">
          <cell r="D122">
            <v>2040000263</v>
          </cell>
          <cell r="E122" t="str">
            <v>DICLOFAM GEL 30 G TUBE</v>
          </cell>
          <cell r="F122">
            <v>30049069</v>
          </cell>
          <cell r="G122">
            <v>0.12</v>
          </cell>
        </row>
        <row r="123">
          <cell r="D123">
            <v>2040000264</v>
          </cell>
          <cell r="E123" t="str">
            <v>DICLOFAM MR TABS 10S</v>
          </cell>
          <cell r="F123">
            <v>30049069</v>
          </cell>
          <cell r="G123">
            <v>0.12</v>
          </cell>
        </row>
        <row r="124">
          <cell r="D124">
            <v>2040000265</v>
          </cell>
          <cell r="E124" t="str">
            <v>DICLOFAM SP  TABS 10S</v>
          </cell>
          <cell r="F124">
            <v>30049069</v>
          </cell>
          <cell r="G124">
            <v>0.12</v>
          </cell>
        </row>
        <row r="125">
          <cell r="D125">
            <v>2040000266</v>
          </cell>
          <cell r="E125" t="str">
            <v>DICLOFAM PLUS TABLETS 10S</v>
          </cell>
          <cell r="F125">
            <v>30049069</v>
          </cell>
          <cell r="G125">
            <v>0.12</v>
          </cell>
        </row>
        <row r="126">
          <cell r="D126">
            <v>2040000267</v>
          </cell>
          <cell r="E126" t="str">
            <v>DICLOFAM FORTE GEL</v>
          </cell>
          <cell r="F126">
            <v>30049069</v>
          </cell>
          <cell r="G126">
            <v>0.12</v>
          </cell>
        </row>
        <row r="127">
          <cell r="D127">
            <v>2040000268</v>
          </cell>
          <cell r="E127" t="str">
            <v>DICLOFAM 3ml INJ</v>
          </cell>
          <cell r="F127">
            <v>30049069</v>
          </cell>
          <cell r="G127">
            <v>0.12</v>
          </cell>
        </row>
        <row r="128">
          <cell r="D128">
            <v>2040000270</v>
          </cell>
          <cell r="E128" t="str">
            <v>DOLIPRANE TABLETS 500 MG</v>
          </cell>
          <cell r="F128">
            <v>30049069</v>
          </cell>
          <cell r="G128">
            <v>0.12</v>
          </cell>
        </row>
        <row r="129">
          <cell r="D129">
            <v>2040000271</v>
          </cell>
          <cell r="E129" t="str">
            <v>DOLIPRANE TABLETS 650 MG 10s</v>
          </cell>
          <cell r="F129">
            <v>30049069</v>
          </cell>
          <cell r="G129">
            <v>0.12</v>
          </cell>
        </row>
        <row r="130">
          <cell r="D130">
            <v>2040000272</v>
          </cell>
          <cell r="E130" t="str">
            <v>DOLIPRANE SYRUP 60 ML</v>
          </cell>
          <cell r="F130">
            <v>30049069</v>
          </cell>
          <cell r="G130">
            <v>0.12</v>
          </cell>
        </row>
        <row r="131">
          <cell r="D131">
            <v>2040000273</v>
          </cell>
          <cell r="E131" t="str">
            <v>DOLIPRANE DROP</v>
          </cell>
          <cell r="F131">
            <v>30049069</v>
          </cell>
          <cell r="G131">
            <v>0.12</v>
          </cell>
        </row>
        <row r="132">
          <cell r="D132">
            <v>2040000274</v>
          </cell>
          <cell r="E132" t="str">
            <v>EMBEE SYRUP 10ML</v>
          </cell>
          <cell r="F132">
            <v>30049099</v>
          </cell>
          <cell r="G132">
            <v>0.12</v>
          </cell>
        </row>
        <row r="133">
          <cell r="D133">
            <v>2040000275</v>
          </cell>
          <cell r="E133" t="str">
            <v>EMBENOR TZ TABS 6S</v>
          </cell>
          <cell r="F133">
            <v>30042031</v>
          </cell>
          <cell r="G133">
            <v>0.12</v>
          </cell>
        </row>
        <row r="134">
          <cell r="D134">
            <v>2040000277</v>
          </cell>
          <cell r="E134" t="str">
            <v>EMBULIDE 100MG TABS 10S (BLUE)</v>
          </cell>
          <cell r="F134">
            <v>30049067</v>
          </cell>
          <cell r="G134">
            <v>0.12</v>
          </cell>
        </row>
        <row r="135">
          <cell r="D135">
            <v>2040000279</v>
          </cell>
          <cell r="E135" t="str">
            <v>EMBULIDE 100MG TABS 10S (AMBER)</v>
          </cell>
          <cell r="F135">
            <v>30049067</v>
          </cell>
          <cell r="G135">
            <v>0.12</v>
          </cell>
        </row>
        <row r="136">
          <cell r="D136">
            <v>2040000280</v>
          </cell>
          <cell r="E136" t="str">
            <v>Embulide Plus Tablet 10s</v>
          </cell>
          <cell r="F136">
            <v>30049069</v>
          </cell>
          <cell r="G136">
            <v>0.12</v>
          </cell>
        </row>
        <row r="137">
          <cell r="D137">
            <v>2040000292</v>
          </cell>
          <cell r="E137" t="str">
            <v>FLAGYL IV 100ML</v>
          </cell>
          <cell r="F137">
            <v>30049022</v>
          </cell>
          <cell r="G137">
            <v>0.12</v>
          </cell>
        </row>
        <row r="138">
          <cell r="D138">
            <v>2040000294</v>
          </cell>
          <cell r="E138" t="str">
            <v>FLOXIP - TZ TABS 10S</v>
          </cell>
          <cell r="F138">
            <v>30042013</v>
          </cell>
          <cell r="G138">
            <v>0.12</v>
          </cell>
        </row>
        <row r="139">
          <cell r="D139">
            <v>2040000295</v>
          </cell>
          <cell r="E139" t="str">
            <v>FLOXIP IV</v>
          </cell>
          <cell r="F139">
            <v>30042013</v>
          </cell>
          <cell r="G139">
            <v>0.12</v>
          </cell>
        </row>
        <row r="140">
          <cell r="D140">
            <v>2040000296</v>
          </cell>
          <cell r="E140" t="str">
            <v>FLOXIP 250MG TABS. 10 S</v>
          </cell>
          <cell r="F140">
            <v>30042013</v>
          </cell>
          <cell r="G140">
            <v>0.12</v>
          </cell>
        </row>
        <row r="141">
          <cell r="D141">
            <v>2040000297</v>
          </cell>
          <cell r="E141" t="str">
            <v>FLOXIP 500MG TABS 10 S</v>
          </cell>
          <cell r="F141">
            <v>30042013</v>
          </cell>
          <cell r="G141">
            <v>0.12</v>
          </cell>
        </row>
        <row r="142">
          <cell r="D142">
            <v>2040000345</v>
          </cell>
          <cell r="E142" t="str">
            <v>MAXODYL COUGH SYRUP 50 ML</v>
          </cell>
          <cell r="F142">
            <v>30049079</v>
          </cell>
          <cell r="G142">
            <v>0.12</v>
          </cell>
        </row>
        <row r="143">
          <cell r="D143">
            <v>2040000346</v>
          </cell>
          <cell r="E143" t="str">
            <v>MAXODYL COUGH SYRUP 100 ML</v>
          </cell>
          <cell r="F143">
            <v>30049079</v>
          </cell>
          <cell r="G143">
            <v>0.12</v>
          </cell>
        </row>
        <row r="144">
          <cell r="D144">
            <v>2040000348</v>
          </cell>
          <cell r="E144" t="str">
            <v>MAXOFEN PLUS TAB</v>
          </cell>
          <cell r="F144">
            <v>30049069</v>
          </cell>
          <cell r="G144">
            <v>0.12</v>
          </cell>
        </row>
        <row r="145">
          <cell r="D145">
            <v>2040000350</v>
          </cell>
          <cell r="E145" t="str">
            <v>MBKACIN INJECTION 2ML 250 MG</v>
          </cell>
          <cell r="F145">
            <v>30049099</v>
          </cell>
          <cell r="G145">
            <v>0.05</v>
          </cell>
        </row>
        <row r="146">
          <cell r="D146">
            <v>2040000351</v>
          </cell>
          <cell r="E146" t="str">
            <v>MBKACIN INJECTION 2ML 500 MG</v>
          </cell>
          <cell r="F146">
            <v>30049099</v>
          </cell>
          <cell r="G146">
            <v>0.05</v>
          </cell>
        </row>
        <row r="147">
          <cell r="D147">
            <v>2040000352</v>
          </cell>
          <cell r="E147" t="str">
            <v>MBKacin Injection 100mg</v>
          </cell>
          <cell r="F147">
            <v>30049099</v>
          </cell>
          <cell r="G147">
            <v>0.05</v>
          </cell>
        </row>
        <row r="148">
          <cell r="D148">
            <v>2040000366</v>
          </cell>
          <cell r="E148" t="str">
            <v>NICOFLOX 200MG TAB 10S</v>
          </cell>
          <cell r="F148">
            <v>30042034</v>
          </cell>
          <cell r="G148">
            <v>0.12</v>
          </cell>
        </row>
        <row r="149">
          <cell r="D149">
            <v>2040000369</v>
          </cell>
          <cell r="E149" t="str">
            <v>Nicoflox O Tab</v>
          </cell>
          <cell r="F149">
            <v>30042034</v>
          </cell>
          <cell r="G149">
            <v>0.12</v>
          </cell>
        </row>
        <row r="150">
          <cell r="D150">
            <v>2040000373</v>
          </cell>
          <cell r="E150" t="str">
            <v>NICOROXI 150MG TAB 10S</v>
          </cell>
          <cell r="F150">
            <v>30042062</v>
          </cell>
          <cell r="G150">
            <v>0.12</v>
          </cell>
        </row>
        <row r="151">
          <cell r="D151">
            <v>2040000374</v>
          </cell>
          <cell r="E151" t="str">
            <v>NICOTAC INJECTION 2ML</v>
          </cell>
          <cell r="F151">
            <v>30049033</v>
          </cell>
          <cell r="G151">
            <v>0.12</v>
          </cell>
        </row>
        <row r="152">
          <cell r="D152">
            <v>2040000375</v>
          </cell>
          <cell r="E152" t="str">
            <v>NICOTAC TABS 150MG 10S</v>
          </cell>
          <cell r="F152">
            <v>30049033</v>
          </cell>
          <cell r="G152">
            <v>0.12</v>
          </cell>
        </row>
        <row r="153">
          <cell r="D153">
            <v>2040000379</v>
          </cell>
          <cell r="E153" t="str">
            <v>OMNATAX 250 INJECTION</v>
          </cell>
          <cell r="F153">
            <v>30042019</v>
          </cell>
          <cell r="G153">
            <v>0.12</v>
          </cell>
        </row>
        <row r="154">
          <cell r="D154">
            <v>2040000380</v>
          </cell>
          <cell r="E154" t="str">
            <v>OMNATAX 500 INJECTION</v>
          </cell>
          <cell r="F154">
            <v>30042019</v>
          </cell>
          <cell r="G154">
            <v>0.12</v>
          </cell>
        </row>
        <row r="155">
          <cell r="D155">
            <v>2040000381</v>
          </cell>
          <cell r="E155" t="str">
            <v>OMNATAX 1gm ( TP )</v>
          </cell>
          <cell r="F155">
            <v>30042019</v>
          </cell>
          <cell r="G155">
            <v>0.12</v>
          </cell>
        </row>
        <row r="156">
          <cell r="D156">
            <v>2040000398</v>
          </cell>
          <cell r="E156" t="str">
            <v>PIRACIT TABS 10MG 10S</v>
          </cell>
          <cell r="F156">
            <v>30042099</v>
          </cell>
          <cell r="G156">
            <v>0.12</v>
          </cell>
        </row>
        <row r="157">
          <cell r="D157">
            <v>2040000402</v>
          </cell>
          <cell r="E157" t="str">
            <v>ROFEX  250MG  CAPSULES 10#S</v>
          </cell>
          <cell r="F157">
            <v>30042012</v>
          </cell>
          <cell r="G157">
            <v>0.12</v>
          </cell>
        </row>
        <row r="158">
          <cell r="D158">
            <v>2040000403</v>
          </cell>
          <cell r="E158" t="str">
            <v>ROFEX  500MG  CAPSULES 10#S</v>
          </cell>
          <cell r="F158">
            <v>30042012</v>
          </cell>
          <cell r="G158">
            <v>0.12</v>
          </cell>
        </row>
        <row r="159">
          <cell r="D159">
            <v>2040000404</v>
          </cell>
          <cell r="E159" t="str">
            <v>ROFEX 125MG  DT 10S</v>
          </cell>
          <cell r="F159">
            <v>30042012</v>
          </cell>
          <cell r="G159">
            <v>0.12</v>
          </cell>
        </row>
        <row r="160">
          <cell r="D160">
            <v>2040000405</v>
          </cell>
          <cell r="E160" t="str">
            <v>ROFEX  125MG DRY SYRUP 30ML</v>
          </cell>
          <cell r="F160">
            <v>30042012</v>
          </cell>
          <cell r="G160">
            <v>0.12</v>
          </cell>
        </row>
        <row r="161">
          <cell r="D161">
            <v>2040000406</v>
          </cell>
          <cell r="E161" t="str">
            <v>ROFEX 250MG  DT  10S</v>
          </cell>
          <cell r="F161">
            <v>30042012</v>
          </cell>
          <cell r="G161">
            <v>0.12</v>
          </cell>
        </row>
        <row r="162">
          <cell r="D162">
            <v>2040000407</v>
          </cell>
          <cell r="E162" t="str">
            <v>RONEMOX 500 CAPS 10S Y/Y</v>
          </cell>
          <cell r="F162">
            <v>30041030</v>
          </cell>
          <cell r="G162">
            <v>0.12</v>
          </cell>
        </row>
        <row r="163">
          <cell r="D163">
            <v>2040000408</v>
          </cell>
          <cell r="E163" t="str">
            <v>RONEMOX 125MG KID TABS 15S</v>
          </cell>
          <cell r="F163">
            <v>30041030</v>
          </cell>
          <cell r="G163">
            <v>0.12</v>
          </cell>
        </row>
        <row r="164">
          <cell r="D164">
            <v>2040000409</v>
          </cell>
          <cell r="E164" t="str">
            <v>RONEMOX 250 KID TABS 15S</v>
          </cell>
          <cell r="F164">
            <v>30041030</v>
          </cell>
          <cell r="G164">
            <v>0.12</v>
          </cell>
        </row>
        <row r="165">
          <cell r="D165">
            <v>2040000410</v>
          </cell>
          <cell r="E165" t="str">
            <v>RONEMOX 250MG  DT 10#S</v>
          </cell>
          <cell r="F165">
            <v>30041030</v>
          </cell>
          <cell r="G165">
            <v>0.12</v>
          </cell>
        </row>
        <row r="166">
          <cell r="D166">
            <v>2040000411</v>
          </cell>
          <cell r="E166" t="str">
            <v>RONEMOX 125MG  DT 10#S</v>
          </cell>
          <cell r="F166">
            <v>30041030</v>
          </cell>
          <cell r="G166">
            <v>0.12</v>
          </cell>
        </row>
        <row r="167">
          <cell r="D167">
            <v>2040000412</v>
          </cell>
          <cell r="E167" t="str">
            <v>RONEMOX 500MG  CAPSULES 10#S</v>
          </cell>
          <cell r="F167">
            <v>30041030</v>
          </cell>
          <cell r="G167">
            <v>0.12</v>
          </cell>
        </row>
        <row r="168">
          <cell r="D168">
            <v>2040000413</v>
          </cell>
          <cell r="E168" t="str">
            <v>RONEMOX 250MG CAPSULES 10#S</v>
          </cell>
          <cell r="F168">
            <v>30041030</v>
          </cell>
          <cell r="G168">
            <v>0.12</v>
          </cell>
        </row>
        <row r="169">
          <cell r="D169">
            <v>2040000414</v>
          </cell>
          <cell r="E169" t="str">
            <v>RONEMOX 250MG - GY CAPSULE 10S</v>
          </cell>
          <cell r="F169">
            <v>30041030</v>
          </cell>
          <cell r="G169">
            <v>0.12</v>
          </cell>
        </row>
        <row r="170">
          <cell r="D170">
            <v>2040000415</v>
          </cell>
          <cell r="E170" t="str">
            <v>RONEMOX DRY SYRUP 30 ML</v>
          </cell>
          <cell r="F170">
            <v>30041030</v>
          </cell>
          <cell r="G170">
            <v>0.12</v>
          </cell>
        </row>
        <row r="171">
          <cell r="D171">
            <v>2040000416</v>
          </cell>
          <cell r="E171" t="str">
            <v>RONEMOX DRY SYRUP 60 ML</v>
          </cell>
          <cell r="F171">
            <v>30041030</v>
          </cell>
          <cell r="G171">
            <v>0.12</v>
          </cell>
        </row>
        <row r="172">
          <cell r="D172">
            <v>2040000429</v>
          </cell>
          <cell r="E172" t="str">
            <v>Trustyl- BR 100ml</v>
          </cell>
          <cell r="F172" t="str">
            <v>30049099</v>
          </cell>
          <cell r="G172">
            <v>0.12</v>
          </cell>
        </row>
        <row r="173">
          <cell r="D173">
            <v>2040000430</v>
          </cell>
          <cell r="E173" t="str">
            <v>Trustyl- BR 60ml</v>
          </cell>
          <cell r="F173" t="str">
            <v>30049099</v>
          </cell>
          <cell r="G173">
            <v>0.12</v>
          </cell>
        </row>
        <row r="174">
          <cell r="D174">
            <v>2040000455</v>
          </cell>
          <cell r="E174" t="str">
            <v>Zidime CV 100DT</v>
          </cell>
          <cell r="F174">
            <v>30042039</v>
          </cell>
          <cell r="G174">
            <v>0.12</v>
          </cell>
        </row>
        <row r="175">
          <cell r="D175">
            <v>2040000456</v>
          </cell>
          <cell r="E175" t="str">
            <v>Zidime CV 200mg</v>
          </cell>
          <cell r="F175">
            <v>30042039</v>
          </cell>
          <cell r="G175">
            <v>0.12</v>
          </cell>
        </row>
        <row r="176">
          <cell r="D176">
            <v>2040000457</v>
          </cell>
          <cell r="E176" t="str">
            <v>Zidime CV DS</v>
          </cell>
          <cell r="F176">
            <v>30042039</v>
          </cell>
          <cell r="G176">
            <v>0.12</v>
          </cell>
        </row>
        <row r="177">
          <cell r="D177">
            <v>2040000461</v>
          </cell>
          <cell r="E177" t="str">
            <v>CEFOTAX 500MG INJECTION</v>
          </cell>
          <cell r="F177">
            <v>30042019</v>
          </cell>
          <cell r="G177">
            <v>0.12</v>
          </cell>
        </row>
        <row r="178">
          <cell r="D178">
            <v>2040000462</v>
          </cell>
          <cell r="E178" t="str">
            <v>CHUPP 100ML</v>
          </cell>
          <cell r="F178">
            <v>30044060</v>
          </cell>
          <cell r="G178">
            <v>0.12</v>
          </cell>
        </row>
        <row r="179">
          <cell r="D179">
            <v>2040000463</v>
          </cell>
          <cell r="E179" t="str">
            <v>CHUPP 60ML</v>
          </cell>
          <cell r="F179">
            <v>30044060</v>
          </cell>
          <cell r="G179">
            <v>0.12</v>
          </cell>
        </row>
        <row r="180">
          <cell r="D180">
            <v>2040000467</v>
          </cell>
          <cell r="E180" t="str">
            <v>CHUPP-D SOFTGEL CAPS</v>
          </cell>
          <cell r="F180">
            <v>30049031</v>
          </cell>
          <cell r="G180">
            <v>0.12</v>
          </cell>
        </row>
        <row r="181">
          <cell r="D181">
            <v>2040000469</v>
          </cell>
          <cell r="E181" t="str">
            <v>CHUPP SOFTGEL 10s</v>
          </cell>
          <cell r="F181">
            <v>30049069</v>
          </cell>
          <cell r="G181">
            <v>0.12</v>
          </cell>
        </row>
        <row r="182">
          <cell r="D182">
            <v>2040000470</v>
          </cell>
          <cell r="E182" t="str">
            <v>C-ONE INJECTION 1000MG</v>
          </cell>
          <cell r="F182">
            <v>30042019</v>
          </cell>
          <cell r="G182">
            <v>0.12</v>
          </cell>
        </row>
        <row r="183">
          <cell r="D183">
            <v>2040000471</v>
          </cell>
          <cell r="E183" t="str">
            <v>C-ONE INJECTION 250MG</v>
          </cell>
          <cell r="F183">
            <v>30042019</v>
          </cell>
          <cell r="G183">
            <v>0.12</v>
          </cell>
        </row>
        <row r="184">
          <cell r="D184">
            <v>2040000474</v>
          </cell>
          <cell r="E184" t="str">
            <v>Effimax-S 375 mg</v>
          </cell>
          <cell r="F184">
            <v>30042019</v>
          </cell>
          <cell r="G184">
            <v>0.12</v>
          </cell>
        </row>
        <row r="185">
          <cell r="D185">
            <v>2040000475</v>
          </cell>
          <cell r="E185" t="str">
            <v>Effimax -S 1.5 g</v>
          </cell>
          <cell r="F185">
            <v>30042019</v>
          </cell>
          <cell r="G185">
            <v>0.12</v>
          </cell>
        </row>
        <row r="186">
          <cell r="D186">
            <v>2040000483</v>
          </cell>
          <cell r="E186" t="str">
            <v>HYDROCORT INJ 100MG</v>
          </cell>
          <cell r="F186">
            <v>30049099</v>
          </cell>
          <cell r="G186">
            <v>0.05</v>
          </cell>
        </row>
        <row r="187">
          <cell r="D187">
            <v>2040000486</v>
          </cell>
          <cell r="E187" t="str">
            <v>M-COLD PLUS SYRUP 60 ML</v>
          </cell>
          <cell r="F187">
            <v>30049069</v>
          </cell>
          <cell r="G187">
            <v>0.12</v>
          </cell>
        </row>
        <row r="188">
          <cell r="D188">
            <v>2040000488</v>
          </cell>
          <cell r="E188" t="str">
            <v>MCOLD PLUS DROPS 15ML</v>
          </cell>
          <cell r="F188">
            <v>30049069</v>
          </cell>
          <cell r="G188">
            <v>0.12</v>
          </cell>
        </row>
        <row r="189">
          <cell r="D189">
            <v>2040000493</v>
          </cell>
          <cell r="E189" t="str">
            <v>M-COLD CZ Tabs 10s</v>
          </cell>
          <cell r="F189">
            <v>30049031</v>
          </cell>
          <cell r="G189">
            <v>0.12</v>
          </cell>
        </row>
        <row r="190">
          <cell r="D190">
            <v>2040000494</v>
          </cell>
          <cell r="E190" t="str">
            <v>M-COLD CZ 60ml syrup</v>
          </cell>
          <cell r="F190">
            <v>30049031</v>
          </cell>
          <cell r="G190">
            <v>0.12</v>
          </cell>
        </row>
        <row r="191">
          <cell r="D191">
            <v>2040000495</v>
          </cell>
          <cell r="E191" t="str">
            <v>M-COLD Plus CZ 60ml suspension</v>
          </cell>
          <cell r="F191">
            <v>30049069</v>
          </cell>
          <cell r="G191">
            <v>0.12</v>
          </cell>
        </row>
        <row r="192">
          <cell r="D192">
            <v>2040000496</v>
          </cell>
          <cell r="E192" t="str">
            <v>M-COLD Plus CZ 15ml drops</v>
          </cell>
          <cell r="F192">
            <v>30049069</v>
          </cell>
          <cell r="G192">
            <v>0.12</v>
          </cell>
        </row>
        <row r="193">
          <cell r="D193">
            <v>2040000504</v>
          </cell>
          <cell r="E193" t="str">
            <v>NICODOXY CAPS 100MG 10S</v>
          </cell>
          <cell r="F193">
            <v>30042061</v>
          </cell>
          <cell r="G193">
            <v>0.12</v>
          </cell>
        </row>
        <row r="194">
          <cell r="D194">
            <v>2040000505</v>
          </cell>
          <cell r="E194" t="str">
            <v>NICOFLOX IV 100ML</v>
          </cell>
          <cell r="F194">
            <v>30042034</v>
          </cell>
          <cell r="G194">
            <v>0.12</v>
          </cell>
        </row>
        <row r="195">
          <cell r="D195">
            <v>2040000506</v>
          </cell>
          <cell r="E195" t="str">
            <v>NICOFLOX SUSPENSION 30ML</v>
          </cell>
          <cell r="F195">
            <v>30042034</v>
          </cell>
          <cell r="G195">
            <v>0.12</v>
          </cell>
        </row>
        <row r="196">
          <cell r="D196">
            <v>2040000507</v>
          </cell>
          <cell r="E196" t="str">
            <v>NICOFLOX TZ TABS 10S</v>
          </cell>
          <cell r="F196">
            <v>30042034</v>
          </cell>
          <cell r="G196">
            <v>0.12</v>
          </cell>
        </row>
        <row r="197">
          <cell r="D197">
            <v>2040000510</v>
          </cell>
          <cell r="E197" t="str">
            <v>PIRACILLIN INJECTION 500 MG</v>
          </cell>
          <cell r="F197">
            <v>30041020</v>
          </cell>
          <cell r="G197">
            <v>0.12</v>
          </cell>
        </row>
        <row r="198">
          <cell r="D198">
            <v>2040000511</v>
          </cell>
          <cell r="E198" t="str">
            <v>PIRACILLIN 250MG CAPS 10S</v>
          </cell>
          <cell r="F198">
            <v>30041020</v>
          </cell>
          <cell r="G198">
            <v>0.12</v>
          </cell>
        </row>
        <row r="199">
          <cell r="D199">
            <v>2040000512</v>
          </cell>
          <cell r="E199" t="str">
            <v>PIRACILLIN 500MG CAPS 10S</v>
          </cell>
          <cell r="F199">
            <v>30041020</v>
          </cell>
          <cell r="G199">
            <v>0.12</v>
          </cell>
        </row>
        <row r="200">
          <cell r="D200">
            <v>2040000517</v>
          </cell>
          <cell r="E200" t="str">
            <v>AMCLO CAPS 250MG 10S</v>
          </cell>
          <cell r="F200">
            <v>30041030</v>
          </cell>
          <cell r="G200">
            <v>0.12</v>
          </cell>
        </row>
        <row r="201">
          <cell r="D201">
            <v>2040000553</v>
          </cell>
          <cell r="E201" t="str">
            <v>NICOPENTA 40MG TABS 10S</v>
          </cell>
          <cell r="F201">
            <v>30049099</v>
          </cell>
          <cell r="G201">
            <v>0.12</v>
          </cell>
        </row>
        <row r="202">
          <cell r="D202">
            <v>2040000555</v>
          </cell>
          <cell r="E202" t="str">
            <v>NICOPENTA INJECTION</v>
          </cell>
          <cell r="F202">
            <v>30049039</v>
          </cell>
          <cell r="G202">
            <v>0.12</v>
          </cell>
        </row>
        <row r="203">
          <cell r="D203">
            <v>2040000581</v>
          </cell>
          <cell r="E203" t="str">
            <v>AMAT 10s</v>
          </cell>
          <cell r="F203">
            <v>30049074</v>
          </cell>
          <cell r="G203">
            <v>0.12</v>
          </cell>
        </row>
        <row r="204">
          <cell r="D204">
            <v>2040000652</v>
          </cell>
          <cell r="E204" t="str">
            <v>Nimuflex P kid susp 60ml</v>
          </cell>
          <cell r="F204">
            <v>30049069</v>
          </cell>
          <cell r="G204">
            <v>0.12</v>
          </cell>
        </row>
        <row r="205">
          <cell r="D205">
            <v>2040000717</v>
          </cell>
          <cell r="E205" t="str">
            <v>BECOMAX SYRUP</v>
          </cell>
          <cell r="F205">
            <v>30045090</v>
          </cell>
          <cell r="G205">
            <v>0.12</v>
          </cell>
        </row>
        <row r="206">
          <cell r="D206">
            <v>2040000719</v>
          </cell>
          <cell r="E206" t="str">
            <v>Becomax 200ml Susp</v>
          </cell>
          <cell r="F206">
            <v>30045090</v>
          </cell>
          <cell r="G206">
            <v>0.12</v>
          </cell>
        </row>
        <row r="207">
          <cell r="D207">
            <v>2040000720</v>
          </cell>
          <cell r="E207" t="str">
            <v>BECOMAX FORTE CAPSULES</v>
          </cell>
          <cell r="F207">
            <v>30045090</v>
          </cell>
          <cell r="G207">
            <v>0.12</v>
          </cell>
        </row>
        <row r="208">
          <cell r="D208">
            <v>2040000721</v>
          </cell>
          <cell r="E208" t="str">
            <v>NICOSPAS  TABLETS 10S</v>
          </cell>
          <cell r="F208">
            <v>30049035</v>
          </cell>
          <cell r="G208">
            <v>0.12</v>
          </cell>
        </row>
        <row r="209">
          <cell r="D209">
            <v>2040000724</v>
          </cell>
          <cell r="E209" t="str">
            <v>NICODROXIL 500MG  4S</v>
          </cell>
          <cell r="F209">
            <v>30042070</v>
          </cell>
          <cell r="G209">
            <v>0.12</v>
          </cell>
        </row>
        <row r="210">
          <cell r="D210">
            <v>2040000725</v>
          </cell>
          <cell r="E210" t="str">
            <v>NICODROXIL 125 MG DT 10S</v>
          </cell>
          <cell r="F210">
            <v>30042070</v>
          </cell>
          <cell r="G210">
            <v>0.12</v>
          </cell>
        </row>
        <row r="211">
          <cell r="D211">
            <v>2040000726</v>
          </cell>
          <cell r="E211" t="str">
            <v>NICODROXIL 250 MG DT 10S</v>
          </cell>
          <cell r="F211">
            <v>30042070</v>
          </cell>
          <cell r="G211">
            <v>0.12</v>
          </cell>
        </row>
        <row r="212">
          <cell r="D212">
            <v>2040000758</v>
          </cell>
          <cell r="E212" t="str">
            <v>Nicofer Syrup 150 ml</v>
          </cell>
          <cell r="F212" t="str">
            <v>30045010</v>
          </cell>
          <cell r="G212">
            <v>0.12</v>
          </cell>
        </row>
        <row r="213">
          <cell r="D213">
            <v>2040000759</v>
          </cell>
          <cell r="E213" t="str">
            <v>Nicofer Syrup 300 ml</v>
          </cell>
          <cell r="F213" t="str">
            <v>30045010</v>
          </cell>
          <cell r="G213">
            <v>0.12</v>
          </cell>
        </row>
        <row r="214">
          <cell r="D214">
            <v>2040000780</v>
          </cell>
          <cell r="E214" t="str">
            <v>NKACIN 500MG INJ</v>
          </cell>
          <cell r="F214">
            <v>30049099</v>
          </cell>
          <cell r="G214">
            <v>0.05</v>
          </cell>
        </row>
        <row r="215">
          <cell r="D215">
            <v>2040000783</v>
          </cell>
          <cell r="E215" t="str">
            <v>NCAL TABLETS 15S</v>
          </cell>
          <cell r="F215">
            <v>30045090</v>
          </cell>
          <cell r="G215">
            <v>0.12</v>
          </cell>
        </row>
        <row r="216">
          <cell r="D216">
            <v>2040000784</v>
          </cell>
          <cell r="E216" t="str">
            <v>NCAL SUSPN  200 ml</v>
          </cell>
          <cell r="F216">
            <v>30045090</v>
          </cell>
          <cell r="G216">
            <v>0.12</v>
          </cell>
        </row>
        <row r="217">
          <cell r="D217">
            <v>2040000785</v>
          </cell>
          <cell r="E217" t="str">
            <v>NCAL SOFTGEL CAPS</v>
          </cell>
          <cell r="F217">
            <v>30049099</v>
          </cell>
          <cell r="G217">
            <v>0.12</v>
          </cell>
        </row>
        <row r="218">
          <cell r="D218">
            <v>2040000786</v>
          </cell>
          <cell r="E218" t="str">
            <v>NICOPHENICOL 250MG CAPS 10S</v>
          </cell>
          <cell r="F218">
            <v>30042050</v>
          </cell>
          <cell r="G218">
            <v>0.12</v>
          </cell>
        </row>
        <row r="219">
          <cell r="D219">
            <v>2040000787</v>
          </cell>
          <cell r="E219" t="str">
            <v>NICOPHENICOL 500 MG CAPS 10S</v>
          </cell>
          <cell r="F219">
            <v>30042050</v>
          </cell>
          <cell r="G219">
            <v>0.12</v>
          </cell>
        </row>
        <row r="220">
          <cell r="D220">
            <v>2040000789</v>
          </cell>
          <cell r="E220" t="str">
            <v>NICOPHEN 2ml INJ</v>
          </cell>
          <cell r="F220">
            <v>30049099</v>
          </cell>
          <cell r="G220">
            <v>0.12</v>
          </cell>
        </row>
        <row r="221">
          <cell r="D221">
            <v>2040000798</v>
          </cell>
          <cell r="E221" t="str">
            <v>PIPRATAZ INJ  30ml</v>
          </cell>
          <cell r="F221">
            <v>30041010</v>
          </cell>
          <cell r="G221">
            <v>0.12</v>
          </cell>
        </row>
        <row r="222">
          <cell r="D222">
            <v>2040000799</v>
          </cell>
          <cell r="E222" t="str">
            <v>DOMNIC SUSPN 30ml</v>
          </cell>
          <cell r="F222">
            <v>30042019</v>
          </cell>
          <cell r="G222">
            <v>0.12</v>
          </cell>
        </row>
        <row r="223">
          <cell r="D223">
            <v>2040000802</v>
          </cell>
          <cell r="E223" t="str">
            <v>NICOACE MR TABS 10#s</v>
          </cell>
          <cell r="F223">
            <v>30049069</v>
          </cell>
          <cell r="G223">
            <v>0.12</v>
          </cell>
        </row>
        <row r="224">
          <cell r="D224">
            <v>2040000803</v>
          </cell>
          <cell r="E224" t="str">
            <v>NICOACE PLUS TABS 10#s</v>
          </cell>
          <cell r="F224">
            <v>30049069</v>
          </cell>
          <cell r="G224">
            <v>0.12</v>
          </cell>
        </row>
        <row r="225">
          <cell r="D225">
            <v>2040000805</v>
          </cell>
          <cell r="E225" t="str">
            <v>NUAVOMIN INJ</v>
          </cell>
          <cell r="F225">
            <v>30049035</v>
          </cell>
          <cell r="G225">
            <v>0.12</v>
          </cell>
        </row>
        <row r="226">
          <cell r="D226">
            <v>2040000806</v>
          </cell>
          <cell r="E226" t="str">
            <v>C ONE # SB INJ</v>
          </cell>
          <cell r="F226">
            <v>30042019</v>
          </cell>
          <cell r="G226">
            <v>0.12</v>
          </cell>
        </row>
        <row r="227">
          <cell r="D227">
            <v>2040000807</v>
          </cell>
          <cell r="E227" t="str">
            <v>NICODOL INJ</v>
          </cell>
          <cell r="F227">
            <v>30049069</v>
          </cell>
          <cell r="G227">
            <v>0.12</v>
          </cell>
        </row>
        <row r="228">
          <cell r="D228">
            <v>2040000818</v>
          </cell>
          <cell r="E228" t="str">
            <v>DECABOLIN 50 - 1ML</v>
          </cell>
          <cell r="F228">
            <v>30043919</v>
          </cell>
          <cell r="G228">
            <v>0.12</v>
          </cell>
        </row>
        <row r="229">
          <cell r="D229">
            <v>2040000819</v>
          </cell>
          <cell r="E229" t="str">
            <v>DECABOLIN 25 - 1ML</v>
          </cell>
          <cell r="F229">
            <v>30043919</v>
          </cell>
          <cell r="G229">
            <v>0.12</v>
          </cell>
        </row>
        <row r="230">
          <cell r="D230">
            <v>2040000831</v>
          </cell>
          <cell r="E230" t="str">
            <v>LFLOX IV 100ML</v>
          </cell>
          <cell r="F230">
            <v>30042039</v>
          </cell>
          <cell r="G230">
            <v>0.12</v>
          </cell>
        </row>
        <row r="231">
          <cell r="D231">
            <v>2040000832</v>
          </cell>
          <cell r="E231" t="str">
            <v>LFLOX 500 mg Tab</v>
          </cell>
          <cell r="F231">
            <v>30042039</v>
          </cell>
          <cell r="G231">
            <v>0.12</v>
          </cell>
        </row>
        <row r="232">
          <cell r="D232">
            <v>2040000834</v>
          </cell>
          <cell r="E232" t="str">
            <v>MANNITOL IV 100ML</v>
          </cell>
          <cell r="F232">
            <v>30049099</v>
          </cell>
          <cell r="G232">
            <v>0.12</v>
          </cell>
        </row>
        <row r="233">
          <cell r="D233">
            <v>2040000835</v>
          </cell>
          <cell r="E233" t="str">
            <v>SAFEZONE SB INJ</v>
          </cell>
          <cell r="F233">
            <v>30042019</v>
          </cell>
          <cell r="G233">
            <v>0.12</v>
          </cell>
        </row>
        <row r="234">
          <cell r="D234">
            <v>2040000865</v>
          </cell>
          <cell r="E234" t="str">
            <v>NERGY CAPS</v>
          </cell>
          <cell r="F234">
            <v>30042019</v>
          </cell>
          <cell r="G234">
            <v>0.12</v>
          </cell>
        </row>
        <row r="235">
          <cell r="D235">
            <v>2040000866</v>
          </cell>
          <cell r="E235" t="str">
            <v>NERGY CAPS</v>
          </cell>
          <cell r="F235">
            <v>30045090</v>
          </cell>
          <cell r="G235">
            <v>0.12</v>
          </cell>
        </row>
        <row r="236">
          <cell r="D236">
            <v>2040000868</v>
          </cell>
          <cell r="E236" t="str">
            <v>NERGY POWDER</v>
          </cell>
          <cell r="F236">
            <v>21069099</v>
          </cell>
          <cell r="G236">
            <v>0.28</v>
          </cell>
        </row>
        <row r="237">
          <cell r="D237">
            <v>2040000870</v>
          </cell>
          <cell r="E237" t="str">
            <v>GRIPE WATER</v>
          </cell>
          <cell r="F237">
            <v>30049011</v>
          </cell>
          <cell r="G237">
            <v>0.12</v>
          </cell>
        </row>
        <row r="238">
          <cell r="D238">
            <v>2040000871</v>
          </cell>
          <cell r="E238" t="str">
            <v>SHANTI  0.25 TABS 10s</v>
          </cell>
          <cell r="F238">
            <v>30049099</v>
          </cell>
          <cell r="G238">
            <v>0.12</v>
          </cell>
        </row>
        <row r="239">
          <cell r="D239">
            <v>2040000872</v>
          </cell>
          <cell r="E239" t="str">
            <v>SHANTI  0.50 TABS 10s</v>
          </cell>
          <cell r="F239">
            <v>30049099</v>
          </cell>
          <cell r="G239">
            <v>0.12</v>
          </cell>
        </row>
        <row r="240">
          <cell r="D240">
            <v>2040000874</v>
          </cell>
          <cell r="E240" t="str">
            <v>ACIGON TAB</v>
          </cell>
          <cell r="F240">
            <v>30049032</v>
          </cell>
          <cell r="G240">
            <v>0.12</v>
          </cell>
        </row>
        <row r="241">
          <cell r="D241">
            <v>2040000875</v>
          </cell>
          <cell r="E241" t="str">
            <v>HONICOF 100ml</v>
          </cell>
          <cell r="F241">
            <v>30049011</v>
          </cell>
          <cell r="G241">
            <v>0.12</v>
          </cell>
        </row>
        <row r="242">
          <cell r="D242">
            <v>2040000886</v>
          </cell>
          <cell r="E242" t="str">
            <v>SAFEXIM 200 TABLET</v>
          </cell>
          <cell r="F242">
            <v>30042019</v>
          </cell>
          <cell r="G242">
            <v>0.12</v>
          </cell>
        </row>
        <row r="243">
          <cell r="D243">
            <v>2040000887</v>
          </cell>
          <cell r="E243" t="str">
            <v>SAFEXIM 100 TABLET</v>
          </cell>
          <cell r="F243">
            <v>30042019</v>
          </cell>
          <cell r="G243">
            <v>0.12</v>
          </cell>
        </row>
        <row r="244">
          <cell r="D244">
            <v>2040000888</v>
          </cell>
          <cell r="E244" t="str">
            <v>Safexim Dry Syrup 30ml</v>
          </cell>
          <cell r="F244">
            <v>30042019</v>
          </cell>
          <cell r="G244">
            <v>0.12</v>
          </cell>
        </row>
        <row r="245">
          <cell r="D245">
            <v>2040000889</v>
          </cell>
          <cell r="E245" t="str">
            <v>SAFEXIM O tabs 10s</v>
          </cell>
          <cell r="F245">
            <v>30042034</v>
          </cell>
          <cell r="G245">
            <v>0.12</v>
          </cell>
        </row>
        <row r="246">
          <cell r="D246">
            <v>2040000890</v>
          </cell>
          <cell r="E246" t="str">
            <v>NAZI 250 TABLET</v>
          </cell>
          <cell r="F246">
            <v>30042064</v>
          </cell>
          <cell r="G246">
            <v>0.12</v>
          </cell>
        </row>
        <row r="247">
          <cell r="D247">
            <v>2040000891</v>
          </cell>
          <cell r="E247" t="str">
            <v>Nazi 100 susp</v>
          </cell>
          <cell r="F247">
            <v>30042064</v>
          </cell>
          <cell r="G247">
            <v>0.12</v>
          </cell>
        </row>
        <row r="248">
          <cell r="D248">
            <v>2040000892</v>
          </cell>
          <cell r="E248" t="str">
            <v>NAZI 500  3 TABS</v>
          </cell>
          <cell r="F248">
            <v>30042064</v>
          </cell>
          <cell r="G248">
            <v>0.12</v>
          </cell>
        </row>
        <row r="249">
          <cell r="D249">
            <v>2040000894</v>
          </cell>
          <cell r="E249" t="str">
            <v>NICOPHYLLIN 2 ml INJ</v>
          </cell>
          <cell r="F249">
            <v>30049099</v>
          </cell>
          <cell r="G249">
            <v>0.12</v>
          </cell>
        </row>
        <row r="250">
          <cell r="D250">
            <v>2040000898</v>
          </cell>
          <cell r="E250" t="str">
            <v>NICOGRA 50</v>
          </cell>
          <cell r="F250">
            <v>30049099</v>
          </cell>
          <cell r="G250">
            <v>0.12</v>
          </cell>
        </row>
        <row r="251">
          <cell r="D251">
            <v>2040000899</v>
          </cell>
          <cell r="E251" t="str">
            <v>NICOGRA 100mg TAB</v>
          </cell>
          <cell r="F251">
            <v>30049099</v>
          </cell>
          <cell r="G251">
            <v>0.12</v>
          </cell>
        </row>
        <row r="252">
          <cell r="D252">
            <v>2040000904</v>
          </cell>
          <cell r="E252" t="str">
            <v>NBET 1 ML INJ</v>
          </cell>
          <cell r="F252">
            <v>30043200</v>
          </cell>
          <cell r="G252">
            <v>0.12</v>
          </cell>
        </row>
        <row r="253">
          <cell r="D253">
            <v>2040000905</v>
          </cell>
          <cell r="E253" t="str">
            <v>GROGRO SYRUP</v>
          </cell>
          <cell r="F253">
            <v>30049099</v>
          </cell>
          <cell r="G253">
            <v>0.12</v>
          </cell>
        </row>
        <row r="254">
          <cell r="D254">
            <v>2040000907</v>
          </cell>
          <cell r="E254" t="str">
            <v>NCLEAR NASAL DROP</v>
          </cell>
          <cell r="F254">
            <v>30042019</v>
          </cell>
          <cell r="G254">
            <v>0.12</v>
          </cell>
        </row>
        <row r="255">
          <cell r="D255">
            <v>2040000908</v>
          </cell>
          <cell r="E255" t="str">
            <v>Nicodin Ointment 15gm</v>
          </cell>
          <cell r="F255">
            <v>30041090</v>
          </cell>
          <cell r="G255">
            <v>0.12</v>
          </cell>
        </row>
        <row r="256">
          <cell r="D256">
            <v>2040000909</v>
          </cell>
          <cell r="E256" t="str">
            <v>NICODIN OINTMENT 250 GM</v>
          </cell>
          <cell r="F256">
            <v>30041090</v>
          </cell>
          <cell r="G256">
            <v>0.12</v>
          </cell>
        </row>
        <row r="257">
          <cell r="D257">
            <v>2040000912</v>
          </cell>
          <cell r="E257" t="str">
            <v>NICOVIT PLUS SOFTGEL</v>
          </cell>
          <cell r="F257">
            <v>30045090</v>
          </cell>
          <cell r="G257">
            <v>0.12</v>
          </cell>
        </row>
        <row r="258">
          <cell r="D258">
            <v>2040000913</v>
          </cell>
          <cell r="E258" t="str">
            <v>NICOVIT SOFTGEL</v>
          </cell>
          <cell r="F258">
            <v>30045090</v>
          </cell>
          <cell r="G258">
            <v>0.12</v>
          </cell>
        </row>
        <row r="259">
          <cell r="D259">
            <v>2040000916</v>
          </cell>
          <cell r="E259" t="str">
            <v>NICOBAL-OD</v>
          </cell>
          <cell r="F259">
            <v>30045090</v>
          </cell>
          <cell r="G259">
            <v>0.12</v>
          </cell>
        </row>
        <row r="260">
          <cell r="D260">
            <v>2040000917</v>
          </cell>
          <cell r="E260" t="str">
            <v>Nicospar  Tab 200 mg</v>
          </cell>
          <cell r="F260">
            <v>30049099</v>
          </cell>
          <cell r="G260">
            <v>0.12</v>
          </cell>
        </row>
        <row r="261">
          <cell r="D261">
            <v>2040000919</v>
          </cell>
          <cell r="E261" t="str">
            <v>Amoxyclav 1.2gm inj</v>
          </cell>
          <cell r="F261">
            <v>30041030</v>
          </cell>
          <cell r="G261">
            <v>0.12</v>
          </cell>
        </row>
        <row r="262">
          <cell r="D262">
            <v>2040000920</v>
          </cell>
          <cell r="E262" t="str">
            <v>AMOXYCLAV 625 TABS</v>
          </cell>
          <cell r="F262">
            <v>30041030</v>
          </cell>
          <cell r="G262">
            <v>0.12</v>
          </cell>
        </row>
        <row r="263">
          <cell r="D263">
            <v>2040000921</v>
          </cell>
          <cell r="E263" t="str">
            <v>AMOXYCLAV DRY SYP 30ml</v>
          </cell>
          <cell r="F263">
            <v>30041030</v>
          </cell>
          <cell r="G263">
            <v>0.12</v>
          </cell>
        </row>
        <row r="264">
          <cell r="D264">
            <v>2040000923</v>
          </cell>
          <cell r="E264" t="str">
            <v>NICOMEM 1 ml INJ</v>
          </cell>
          <cell r="F264">
            <v>30049099</v>
          </cell>
          <cell r="G264">
            <v>0.12</v>
          </cell>
        </row>
        <row r="265">
          <cell r="D265">
            <v>2040000924</v>
          </cell>
          <cell r="E265" t="str">
            <v>NICOZOCINE INJ</v>
          </cell>
          <cell r="F265">
            <v>30042019</v>
          </cell>
          <cell r="G265">
            <v>0.12</v>
          </cell>
        </row>
        <row r="266">
          <cell r="D266">
            <v>2040001060</v>
          </cell>
          <cell r="E266" t="str">
            <v>Topac Plus tabs 10's</v>
          </cell>
          <cell r="F266">
            <v>30049069</v>
          </cell>
          <cell r="G266">
            <v>0.12</v>
          </cell>
        </row>
        <row r="267">
          <cell r="D267">
            <v>2040001064</v>
          </cell>
          <cell r="E267" t="str">
            <v>Topac-Fast Gel - 20 gm</v>
          </cell>
          <cell r="F267">
            <v>30049069</v>
          </cell>
          <cell r="G267">
            <v>0.12</v>
          </cell>
        </row>
        <row r="268">
          <cell r="D268">
            <v>2040001066</v>
          </cell>
          <cell r="E268" t="str">
            <v>Topac SP 10 tabs</v>
          </cell>
          <cell r="F268">
            <v>30049069</v>
          </cell>
          <cell r="G268">
            <v>0.12</v>
          </cell>
        </row>
        <row r="269">
          <cell r="D269">
            <v>2040001069</v>
          </cell>
          <cell r="E269" t="str">
            <v>TOPAC IM INJ AMP 3  ML</v>
          </cell>
          <cell r="F269">
            <v>30049069</v>
          </cell>
          <cell r="G269">
            <v>0.12</v>
          </cell>
        </row>
        <row r="270">
          <cell r="D270">
            <v>2040001070</v>
          </cell>
          <cell r="E270" t="str">
            <v>R-Cid Plus Cap10's</v>
          </cell>
          <cell r="F270">
            <v>30049039</v>
          </cell>
          <cell r="G270">
            <v>0.12</v>
          </cell>
        </row>
        <row r="271">
          <cell r="D271">
            <v>2040001072</v>
          </cell>
          <cell r="E271" t="str">
            <v>R-Cid RF tabs 10's</v>
          </cell>
          <cell r="F271">
            <v>30049099</v>
          </cell>
          <cell r="G271">
            <v>0.12</v>
          </cell>
        </row>
        <row r="272">
          <cell r="D272">
            <v>2040001133</v>
          </cell>
          <cell r="E272" t="str">
            <v>Ozole  Caps</v>
          </cell>
          <cell r="F272" t="str">
            <v>30049039</v>
          </cell>
          <cell r="G272">
            <v>0.12</v>
          </cell>
        </row>
        <row r="273">
          <cell r="D273">
            <v>2040001134</v>
          </cell>
          <cell r="E273" t="str">
            <v>Ozole-D Caps</v>
          </cell>
          <cell r="F273" t="str">
            <v>30049039</v>
          </cell>
          <cell r="G273">
            <v>0.12</v>
          </cell>
        </row>
        <row r="274">
          <cell r="D274">
            <v>2040001320</v>
          </cell>
          <cell r="E274" t="str">
            <v>FeZi</v>
          </cell>
          <cell r="F274">
            <v>30049099</v>
          </cell>
          <cell r="G274">
            <v>0.12</v>
          </cell>
        </row>
        <row r="275">
          <cell r="D275">
            <v>2040001321</v>
          </cell>
          <cell r="E275" t="str">
            <v>FeZi DROPS</v>
          </cell>
          <cell r="F275">
            <v>30042019</v>
          </cell>
          <cell r="G275">
            <v>0.12</v>
          </cell>
        </row>
        <row r="276">
          <cell r="D276">
            <v>2040001323</v>
          </cell>
          <cell r="E276" t="str">
            <v>NEWCOLD</v>
          </cell>
          <cell r="F276">
            <v>30049099</v>
          </cell>
          <cell r="G276">
            <v>0.12</v>
          </cell>
        </row>
        <row r="277">
          <cell r="D277">
            <v>2040001326</v>
          </cell>
          <cell r="E277" t="str">
            <v>AYURLIV</v>
          </cell>
          <cell r="F277">
            <v>30049011</v>
          </cell>
          <cell r="G277">
            <v>0.12</v>
          </cell>
        </row>
        <row r="278">
          <cell r="D278">
            <v>2040001333</v>
          </cell>
          <cell r="E278" t="str">
            <v>NIMUGESIC PLUS</v>
          </cell>
          <cell r="F278">
            <v>30049069</v>
          </cell>
          <cell r="G278">
            <v>0.12</v>
          </cell>
        </row>
        <row r="279">
          <cell r="D279">
            <v>2040001371</v>
          </cell>
          <cell r="E279" t="str">
            <v>RZOLE  10 TABS</v>
          </cell>
          <cell r="F279">
            <v>30049099</v>
          </cell>
          <cell r="G279">
            <v>0.12</v>
          </cell>
        </row>
        <row r="280">
          <cell r="D280">
            <v>2040001372</v>
          </cell>
          <cell r="E280" t="str">
            <v>RZOLE-DSR CAPS 10s</v>
          </cell>
          <cell r="F280">
            <v>30049039</v>
          </cell>
          <cell r="G280">
            <v>0.12</v>
          </cell>
        </row>
        <row r="281">
          <cell r="D281">
            <v>2040001456</v>
          </cell>
          <cell r="E281" t="str">
            <v>NICODIN 100ML</v>
          </cell>
          <cell r="F281">
            <v>30041090</v>
          </cell>
          <cell r="G281">
            <v>0.12</v>
          </cell>
        </row>
        <row r="282">
          <cell r="D282">
            <v>2040001457</v>
          </cell>
          <cell r="E282" t="str">
            <v>NICODIN 500ML</v>
          </cell>
          <cell r="F282">
            <v>30041090</v>
          </cell>
          <cell r="G282">
            <v>0.12</v>
          </cell>
        </row>
        <row r="283">
          <cell r="D283">
            <v>2040001458</v>
          </cell>
          <cell r="E283" t="str">
            <v>SCABIGARD 100ML</v>
          </cell>
          <cell r="F283">
            <v>30041090</v>
          </cell>
          <cell r="G283">
            <v>0.12</v>
          </cell>
        </row>
        <row r="284">
          <cell r="D284">
            <v>2040001466</v>
          </cell>
          <cell r="E284" t="str">
            <v>NICOTAC # D  10TABS</v>
          </cell>
          <cell r="F284">
            <v>30049033</v>
          </cell>
          <cell r="G284">
            <v>0.12</v>
          </cell>
        </row>
        <row r="285">
          <cell r="D285">
            <v>2040001467</v>
          </cell>
          <cell r="E285" t="str">
            <v>SAFEPODOX CV TAB 6s</v>
          </cell>
          <cell r="F285">
            <v>30042039</v>
          </cell>
          <cell r="G285">
            <v>0.12</v>
          </cell>
        </row>
        <row r="286">
          <cell r="D286">
            <v>2040001468</v>
          </cell>
          <cell r="E286" t="str">
            <v>SAFEPODOX 200mg 10s</v>
          </cell>
          <cell r="F286">
            <v>30042039</v>
          </cell>
          <cell r="G286">
            <v>0.12</v>
          </cell>
        </row>
        <row r="287">
          <cell r="D287">
            <v>2040001469</v>
          </cell>
          <cell r="E287" t="str">
            <v>SAFEPODOX 100mg DT10s</v>
          </cell>
          <cell r="F287">
            <v>30042039</v>
          </cell>
          <cell r="G287">
            <v>0.12</v>
          </cell>
        </row>
        <row r="288">
          <cell r="D288">
            <v>2040001471</v>
          </cell>
          <cell r="E288" t="str">
            <v>SAFEPODOX Dry syrup 30ml</v>
          </cell>
          <cell r="F288">
            <v>30042039</v>
          </cell>
          <cell r="G288">
            <v>0.12</v>
          </cell>
        </row>
        <row r="289">
          <cell r="D289">
            <v>2040001492</v>
          </cell>
          <cell r="E289" t="str">
            <v>Abixim 200 tabs 10s</v>
          </cell>
          <cell r="F289">
            <v>30042019</v>
          </cell>
          <cell r="G289">
            <v>0.12</v>
          </cell>
        </row>
        <row r="290">
          <cell r="D290">
            <v>2040001510</v>
          </cell>
          <cell r="E290" t="str">
            <v>CEFOTAX 1G INJECTION</v>
          </cell>
          <cell r="F290">
            <v>30042019</v>
          </cell>
          <cell r="G290">
            <v>0.12</v>
          </cell>
        </row>
        <row r="291">
          <cell r="D291">
            <v>2040001511</v>
          </cell>
          <cell r="E291" t="str">
            <v>CEFOTAX 250 MG INJECTION</v>
          </cell>
          <cell r="F291">
            <v>30042019</v>
          </cell>
          <cell r="G291">
            <v>0.12</v>
          </cell>
        </row>
        <row r="292">
          <cell r="D292">
            <v>2040003260</v>
          </cell>
          <cell r="E292" t="str">
            <v>Nimugesic Blue 10s</v>
          </cell>
          <cell r="F292">
            <v>30049067</v>
          </cell>
          <cell r="G292">
            <v>0.12</v>
          </cell>
        </row>
        <row r="293">
          <cell r="D293">
            <v>2040003262</v>
          </cell>
          <cell r="E293" t="str">
            <v>Nimugesic Amber 10s</v>
          </cell>
          <cell r="F293">
            <v>30049067</v>
          </cell>
          <cell r="G293">
            <v>0.12</v>
          </cell>
        </row>
        <row r="294">
          <cell r="D294">
            <v>2040003379</v>
          </cell>
          <cell r="E294" t="str">
            <v>Zidime 200 Tablets (MR) 10's</v>
          </cell>
          <cell r="F294">
            <v>30042039</v>
          </cell>
          <cell r="G294">
            <v>0.12</v>
          </cell>
        </row>
        <row r="295">
          <cell r="D295">
            <v>2040003380</v>
          </cell>
          <cell r="E295" t="str">
            <v>Zidime 100 DT Tablets 10's</v>
          </cell>
          <cell r="F295">
            <v>30042039</v>
          </cell>
          <cell r="G295">
            <v>0.12</v>
          </cell>
        </row>
        <row r="296">
          <cell r="D296">
            <v>2040003383</v>
          </cell>
          <cell r="E296" t="str">
            <v>DICLOFAM PLUS TABS Green 10T</v>
          </cell>
          <cell r="F296">
            <v>30049069</v>
          </cell>
          <cell r="G296">
            <v>0.12</v>
          </cell>
        </row>
        <row r="297">
          <cell r="D297">
            <v>2040003384</v>
          </cell>
          <cell r="E297" t="str">
            <v>DICLOFAM PLUS TABS Red 10T</v>
          </cell>
          <cell r="F297">
            <v>30049069</v>
          </cell>
          <cell r="G297">
            <v>0.12</v>
          </cell>
        </row>
        <row r="298">
          <cell r="D298">
            <v>2040003385</v>
          </cell>
          <cell r="E298" t="str">
            <v>DICLOFAM PLUS TABS Yellow 10T</v>
          </cell>
          <cell r="F298">
            <v>30049069</v>
          </cell>
          <cell r="G298">
            <v>0.12</v>
          </cell>
        </row>
        <row r="299">
          <cell r="D299">
            <v>2040003387</v>
          </cell>
          <cell r="E299" t="str">
            <v>MAXOFEN PLUS 15'S TAB</v>
          </cell>
          <cell r="F299">
            <v>30049069</v>
          </cell>
          <cell r="G299">
            <v>0.12</v>
          </cell>
        </row>
        <row r="300">
          <cell r="D300">
            <v>2040003570</v>
          </cell>
          <cell r="E300" t="str">
            <v>SAFEXIM-CV  TABS</v>
          </cell>
          <cell r="F300">
            <v>30042019</v>
          </cell>
          <cell r="G300">
            <v>0.12</v>
          </cell>
        </row>
        <row r="301">
          <cell r="D301">
            <v>2040003571</v>
          </cell>
          <cell r="E301" t="str">
            <v>Chupp-A 100ml syrup</v>
          </cell>
          <cell r="F301">
            <v>30049093</v>
          </cell>
          <cell r="G301">
            <v>0.12</v>
          </cell>
        </row>
        <row r="302">
          <cell r="D302">
            <v>2040003572</v>
          </cell>
          <cell r="E302" t="str">
            <v>C-One 500mg Inj</v>
          </cell>
          <cell r="F302">
            <v>30042019</v>
          </cell>
          <cell r="G302">
            <v>0.12</v>
          </cell>
        </row>
        <row r="303">
          <cell r="D303">
            <v>2040003573</v>
          </cell>
          <cell r="E303" t="str">
            <v>C One TZ 1.125g inj</v>
          </cell>
          <cell r="F303">
            <v>30042019</v>
          </cell>
          <cell r="G303">
            <v>0.12</v>
          </cell>
        </row>
        <row r="304">
          <cell r="D304">
            <v>2040003574</v>
          </cell>
          <cell r="E304" t="str">
            <v>Nkacin 100 2ml vials</v>
          </cell>
          <cell r="F304">
            <v>30049099</v>
          </cell>
          <cell r="G304">
            <v>0.05</v>
          </cell>
        </row>
        <row r="305">
          <cell r="D305">
            <v>2040003575</v>
          </cell>
          <cell r="E305" t="str">
            <v>Nkacin 250 2ml vials</v>
          </cell>
          <cell r="F305">
            <v>30049099</v>
          </cell>
          <cell r="G305">
            <v>0.05</v>
          </cell>
        </row>
        <row r="306">
          <cell r="D306">
            <v>2040003581</v>
          </cell>
          <cell r="E306" t="str">
            <v>Doliprane IV 100ml infusion</v>
          </cell>
          <cell r="F306">
            <v>30049069</v>
          </cell>
          <cell r="G306">
            <v>0.12</v>
          </cell>
        </row>
        <row r="307">
          <cell r="D307">
            <v>2040003583</v>
          </cell>
          <cell r="E307" t="str">
            <v>Zidime 50DT 10's</v>
          </cell>
          <cell r="F307">
            <v>30042039</v>
          </cell>
          <cell r="G307">
            <v>0.12</v>
          </cell>
        </row>
        <row r="308">
          <cell r="D308">
            <v>2040003584</v>
          </cell>
          <cell r="E308" t="str">
            <v>MBCLO PLUS CAP 10's</v>
          </cell>
          <cell r="F308">
            <v>30045020</v>
          </cell>
          <cell r="G308">
            <v>0.12</v>
          </cell>
        </row>
        <row r="309">
          <cell r="D309">
            <v>2040003585</v>
          </cell>
          <cell r="E309" t="str">
            <v>MBCLO PLUS INJ 2ml</v>
          </cell>
          <cell r="F309">
            <v>30045039</v>
          </cell>
          <cell r="G309">
            <v>0.12</v>
          </cell>
        </row>
        <row r="310">
          <cell r="D310">
            <v>2040003647</v>
          </cell>
          <cell r="E310" t="str">
            <v>Topac SP Plus Tabs 10's</v>
          </cell>
          <cell r="F310">
            <v>30049069</v>
          </cell>
          <cell r="G310">
            <v>0.12</v>
          </cell>
        </row>
        <row r="311">
          <cell r="D311">
            <v>2040003748</v>
          </cell>
          <cell r="E311" t="str">
            <v>CHUPP A 60ML</v>
          </cell>
          <cell r="F311">
            <v>30049093</v>
          </cell>
          <cell r="G311">
            <v>0.12</v>
          </cell>
        </row>
        <row r="312">
          <cell r="D312">
            <v>2040003754</v>
          </cell>
          <cell r="E312" t="str">
            <v>SODIUM CHLORIDE IV</v>
          </cell>
          <cell r="F312" t="str">
            <v>30045020</v>
          </cell>
          <cell r="G312">
            <v>0.12</v>
          </cell>
        </row>
        <row r="313">
          <cell r="D313">
            <v>2040003768</v>
          </cell>
          <cell r="E313" t="str">
            <v>Zidime DS 30ml</v>
          </cell>
          <cell r="F313">
            <v>30042039</v>
          </cell>
          <cell r="G313">
            <v>0.12</v>
          </cell>
        </row>
        <row r="314">
          <cell r="D314">
            <v>2040003773</v>
          </cell>
          <cell r="E314" t="str">
            <v>NUAVOMIN 4MG TABS 10S</v>
          </cell>
          <cell r="F314">
            <v>30049035</v>
          </cell>
          <cell r="G314">
            <v>0.12</v>
          </cell>
        </row>
        <row r="315">
          <cell r="D315">
            <v>2040003774</v>
          </cell>
          <cell r="E315" t="str">
            <v>NUAVOMIN 8MG TABS 10S</v>
          </cell>
          <cell r="F315">
            <v>30049035</v>
          </cell>
          <cell r="G315">
            <v>0.12</v>
          </cell>
        </row>
        <row r="316">
          <cell r="D316">
            <v>2040003802</v>
          </cell>
          <cell r="E316" t="str">
            <v>NICOACE SP TABS 10S</v>
          </cell>
          <cell r="F316">
            <v>30049069</v>
          </cell>
          <cell r="G316">
            <v>0.12</v>
          </cell>
        </row>
        <row r="317">
          <cell r="D317">
            <v>2040003803</v>
          </cell>
          <cell r="E317" t="str">
            <v>NICODOL PLUS TABS 10S</v>
          </cell>
          <cell r="F317">
            <v>30049069</v>
          </cell>
          <cell r="G317">
            <v>0.12</v>
          </cell>
        </row>
        <row r="318">
          <cell r="D318">
            <v>2040003804</v>
          </cell>
          <cell r="E318" t="str">
            <v>ABIXIM DS 30ML</v>
          </cell>
          <cell r="F318">
            <v>30042019</v>
          </cell>
          <cell r="G318">
            <v>0.12</v>
          </cell>
        </row>
        <row r="319">
          <cell r="D319">
            <v>2040003858</v>
          </cell>
          <cell r="E319" t="str">
            <v>NICOROXI SUSPENSION 30ML</v>
          </cell>
          <cell r="F319">
            <v>30042062</v>
          </cell>
          <cell r="G319">
            <v>0.12</v>
          </cell>
        </row>
        <row r="320">
          <cell r="D320">
            <v>2040003859</v>
          </cell>
          <cell r="E320" t="str">
            <v>FEZI SYRUP 200ML</v>
          </cell>
          <cell r="F320">
            <v>30049099</v>
          </cell>
          <cell r="G320">
            <v>0.12</v>
          </cell>
        </row>
        <row r="321">
          <cell r="D321">
            <v>2040003860</v>
          </cell>
          <cell r="E321" t="str">
            <v>LYCOSHAKTI SYPRUP 200ML</v>
          </cell>
          <cell r="F321">
            <v>30045090</v>
          </cell>
          <cell r="G321">
            <v>0.12</v>
          </cell>
        </row>
        <row r="322">
          <cell r="D322">
            <v>2040003942</v>
          </cell>
          <cell r="E322" t="str">
            <v>DICLOFAM FORTE TABS 10</v>
          </cell>
          <cell r="F322">
            <v>30049069</v>
          </cell>
          <cell r="G322">
            <v>0.12</v>
          </cell>
        </row>
        <row r="323">
          <cell r="D323">
            <v>2040003943</v>
          </cell>
          <cell r="E323" t="str">
            <v>ABIXIM O TAB 10S</v>
          </cell>
          <cell r="F323">
            <v>30042034</v>
          </cell>
          <cell r="G323">
            <v>0.12</v>
          </cell>
        </row>
        <row r="324">
          <cell r="D324">
            <v>2040003944</v>
          </cell>
          <cell r="E324" t="str">
            <v>ABIXIM CV TAB 10S</v>
          </cell>
          <cell r="F324">
            <v>30042019</v>
          </cell>
          <cell r="G324">
            <v>0.12</v>
          </cell>
        </row>
        <row r="325">
          <cell r="D325">
            <v>2040004005</v>
          </cell>
          <cell r="E325" t="str">
            <v>Nicofer XT -1x10's</v>
          </cell>
          <cell r="F325">
            <v>30045090</v>
          </cell>
          <cell r="G325">
            <v>0.12</v>
          </cell>
        </row>
        <row r="326">
          <cell r="D326">
            <v>2040004007</v>
          </cell>
          <cell r="E326" t="str">
            <v>NICODIN 2 LITRE</v>
          </cell>
          <cell r="F326">
            <v>30041090</v>
          </cell>
          <cell r="G326">
            <v>0.12</v>
          </cell>
        </row>
        <row r="327">
          <cell r="D327">
            <v>2040004008</v>
          </cell>
          <cell r="E327" t="str">
            <v>NICOFLOX OZ IV 100ML</v>
          </cell>
          <cell r="F327">
            <v>30042034</v>
          </cell>
          <cell r="G327">
            <v>0.12</v>
          </cell>
        </row>
        <row r="328">
          <cell r="D328">
            <v>2040004074</v>
          </cell>
          <cell r="E328" t="str">
            <v>ABIXIM 100MG TAB 10S</v>
          </cell>
          <cell r="F328">
            <v>30042019</v>
          </cell>
          <cell r="G328">
            <v>0.12</v>
          </cell>
        </row>
        <row r="329">
          <cell r="D329">
            <v>2040004194</v>
          </cell>
          <cell r="E329" t="str">
            <v>NAZI  200 mg (15 ml)</v>
          </cell>
          <cell r="F329">
            <v>30042064</v>
          </cell>
          <cell r="G329">
            <v>0.12</v>
          </cell>
        </row>
        <row r="330">
          <cell r="D330">
            <v>2040004206</v>
          </cell>
          <cell r="E330" t="str">
            <v>ABCtrip Tablets 20s</v>
          </cell>
          <cell r="F330">
            <v>30049084</v>
          </cell>
          <cell r="G330">
            <v>0.12</v>
          </cell>
        </row>
        <row r="331">
          <cell r="D331">
            <v>2040004493</v>
          </cell>
          <cell r="E331" t="str">
            <v>NICOFLOX RED TABS 10S</v>
          </cell>
          <cell r="F331">
            <v>30042034</v>
          </cell>
          <cell r="G331">
            <v>0.12</v>
          </cell>
        </row>
        <row r="332">
          <cell r="D332">
            <v>2040004661</v>
          </cell>
          <cell r="E332" t="str">
            <v>NICODIN OINTMENT 20GM</v>
          </cell>
          <cell r="F332">
            <v>30041090</v>
          </cell>
          <cell r="G332">
            <v>0.12</v>
          </cell>
        </row>
        <row r="333">
          <cell r="D333">
            <v>2040004795</v>
          </cell>
          <cell r="E333" t="str">
            <v>GENTICYN 10ML INJ MDV</v>
          </cell>
          <cell r="F333">
            <v>30049087</v>
          </cell>
          <cell r="G333">
            <v>0.12</v>
          </cell>
        </row>
        <row r="334">
          <cell r="D334">
            <v>2040004796</v>
          </cell>
          <cell r="E334" t="str">
            <v>GENTICYN 20ML INJ MDV</v>
          </cell>
          <cell r="F334">
            <v>30049087</v>
          </cell>
          <cell r="G334">
            <v>0.12</v>
          </cell>
        </row>
        <row r="335">
          <cell r="D335">
            <v>2040004992</v>
          </cell>
          <cell r="E335" t="str">
            <v>Acigon Fruit Salt Regular 4.5gm Sachet</v>
          </cell>
          <cell r="F335" t="str">
            <v>30049011</v>
          </cell>
          <cell r="G335">
            <v>0.12</v>
          </cell>
        </row>
        <row r="336">
          <cell r="D336">
            <v>2040004993</v>
          </cell>
          <cell r="E336" t="str">
            <v>NEWCOLD ML TABLETS 10S</v>
          </cell>
          <cell r="F336">
            <v>30049099</v>
          </cell>
          <cell r="G336">
            <v>0.12</v>
          </cell>
        </row>
        <row r="337">
          <cell r="D337">
            <v>2040004994</v>
          </cell>
          <cell r="E337" t="str">
            <v>Acigon Fruit Salt Lemon 4.5gm Sachet</v>
          </cell>
          <cell r="F337" t="str">
            <v>30049011</v>
          </cell>
          <cell r="G337">
            <v>0.12</v>
          </cell>
        </row>
        <row r="338">
          <cell r="D338">
            <v>2040005136</v>
          </cell>
          <cell r="E338" t="str">
            <v>CHUPP LS SYRUP 100ML</v>
          </cell>
          <cell r="F338">
            <v>30049094</v>
          </cell>
          <cell r="G338">
            <v>0.12</v>
          </cell>
        </row>
        <row r="339">
          <cell r="D339">
            <v>2040005137</v>
          </cell>
          <cell r="E339" t="str">
            <v>FLOXIP OZ TABLETS 10S</v>
          </cell>
          <cell r="F339">
            <v>30042013</v>
          </cell>
          <cell r="G339">
            <v>0.12</v>
          </cell>
        </row>
        <row r="340">
          <cell r="D340">
            <v>2040005154</v>
          </cell>
          <cell r="E340" t="str">
            <v>CHUPP LS SYRUP 60ML</v>
          </cell>
          <cell r="F340">
            <v>30049094</v>
          </cell>
          <cell r="G340">
            <v>0.12</v>
          </cell>
        </row>
        <row r="341">
          <cell r="D341">
            <v>2040005179</v>
          </cell>
          <cell r="E341" t="str">
            <v>RONEMOX CV 625 TABS 6S</v>
          </cell>
          <cell r="F341">
            <v>30041030</v>
          </cell>
          <cell r="G341">
            <v>0.12</v>
          </cell>
        </row>
        <row r="342">
          <cell r="D342">
            <v>2040005483</v>
          </cell>
          <cell r="E342" t="str">
            <v>OMNATAX O DT 100MG TABLETS 10S</v>
          </cell>
          <cell r="F342">
            <v>30042019</v>
          </cell>
          <cell r="G342">
            <v>0.12</v>
          </cell>
        </row>
        <row r="343">
          <cell r="D343">
            <v>2040005484</v>
          </cell>
          <cell r="E343" t="str">
            <v>OMNATAX O 200MG TABLETS 10S</v>
          </cell>
          <cell r="F343">
            <v>30042019</v>
          </cell>
          <cell r="G343">
            <v>0.12</v>
          </cell>
        </row>
        <row r="344">
          <cell r="D344">
            <v>2040005657</v>
          </cell>
          <cell r="E344" t="str">
            <v>NICOPENTA DSR CAPSULES 10S</v>
          </cell>
          <cell r="F344">
            <v>30049039</v>
          </cell>
          <cell r="G344">
            <v>0.12</v>
          </cell>
        </row>
        <row r="345">
          <cell r="D345">
            <v>2040005664</v>
          </cell>
          <cell r="E345" t="str">
            <v>RZOLE LSR CAPSULES 10S</v>
          </cell>
          <cell r="F345">
            <v>30049040</v>
          </cell>
          <cell r="G345">
            <v>0.12</v>
          </cell>
        </row>
        <row r="346">
          <cell r="D346">
            <v>2040005674</v>
          </cell>
          <cell r="E346" t="str">
            <v>Acigon Fruit Salt Orange 4.5g Sachet</v>
          </cell>
          <cell r="F346" t="str">
            <v>30049011</v>
          </cell>
          <cell r="G346">
            <v>0.12</v>
          </cell>
        </row>
        <row r="347">
          <cell r="D347">
            <v>2040005715</v>
          </cell>
          <cell r="E347" t="str">
            <v>ZITHROLECT 100 15ML</v>
          </cell>
          <cell r="F347">
            <v>30042064</v>
          </cell>
          <cell r="G347">
            <v>0.12</v>
          </cell>
        </row>
        <row r="348">
          <cell r="D348">
            <v>2040005716</v>
          </cell>
          <cell r="E348" t="str">
            <v>ZITHROLECT 500 TABS 3S</v>
          </cell>
          <cell r="F348">
            <v>30042064</v>
          </cell>
          <cell r="G348">
            <v>0.12</v>
          </cell>
        </row>
        <row r="349">
          <cell r="D349">
            <v>2040005717</v>
          </cell>
          <cell r="E349" t="str">
            <v>ZITHROLECT 250 TABS 6S</v>
          </cell>
          <cell r="F349">
            <v>30042064</v>
          </cell>
          <cell r="G349">
            <v>0.12</v>
          </cell>
        </row>
        <row r="350">
          <cell r="D350">
            <v>2040005754</v>
          </cell>
          <cell r="E350" t="str">
            <v>ANTRIMA DS TABLETS 10S</v>
          </cell>
          <cell r="F350">
            <v>30049083</v>
          </cell>
          <cell r="G350">
            <v>0.12</v>
          </cell>
        </row>
        <row r="351">
          <cell r="D351">
            <v>2040006245</v>
          </cell>
          <cell r="E351" t="str">
            <v>LINZOPOINT IV</v>
          </cell>
          <cell r="F351" t="str">
            <v>30049099</v>
          </cell>
          <cell r="G351">
            <v>0.12</v>
          </cell>
        </row>
        <row r="352">
          <cell r="D352">
            <v>2040006314</v>
          </cell>
          <cell r="E352" t="str">
            <v>FEZI FORTE TABLETS 10S</v>
          </cell>
          <cell r="F352">
            <v>30045090</v>
          </cell>
          <cell r="G352">
            <v>0.12</v>
          </cell>
        </row>
        <row r="353">
          <cell r="D353">
            <v>2040006315</v>
          </cell>
          <cell r="E353" t="str">
            <v>FEZI XT TABLETS 10S</v>
          </cell>
          <cell r="F353">
            <v>30045090</v>
          </cell>
          <cell r="G353">
            <v>0.12</v>
          </cell>
        </row>
        <row r="354">
          <cell r="D354">
            <v>2040006340</v>
          </cell>
          <cell r="E354" t="str">
            <v>SUPERQUIN IV 100ML</v>
          </cell>
          <cell r="F354">
            <v>30042039</v>
          </cell>
          <cell r="G354">
            <v>0.12</v>
          </cell>
        </row>
        <row r="355">
          <cell r="D355">
            <v>2040006341</v>
          </cell>
          <cell r="E355" t="str">
            <v>SUPERQUIN 500MG TABLETS 5S</v>
          </cell>
          <cell r="F355">
            <v>30042039</v>
          </cell>
          <cell r="G355">
            <v>0.12</v>
          </cell>
        </row>
        <row r="356">
          <cell r="D356">
            <v>2040006376</v>
          </cell>
          <cell r="E356" t="str">
            <v>ZIDIME S 1GM INJECTION</v>
          </cell>
          <cell r="F356">
            <v>30042099</v>
          </cell>
          <cell r="G356">
            <v>0.12</v>
          </cell>
        </row>
        <row r="357">
          <cell r="D357">
            <v>2040006394</v>
          </cell>
          <cell r="E357" t="str">
            <v>SAFEZONE SB 1.5GM INJECTION</v>
          </cell>
          <cell r="F357">
            <v>30049099</v>
          </cell>
          <cell r="G357">
            <v>0.12</v>
          </cell>
        </row>
        <row r="358">
          <cell r="D358">
            <v>2040006437</v>
          </cell>
          <cell r="E358" t="str">
            <v>AMOXYCLAV 375 MG TABLETS</v>
          </cell>
          <cell r="F358">
            <v>30041030</v>
          </cell>
          <cell r="G358">
            <v>0.12</v>
          </cell>
        </row>
        <row r="359">
          <cell r="D359">
            <v>2040006438</v>
          </cell>
          <cell r="E359" t="str">
            <v>AMOXYCLAV 1GM TABLET</v>
          </cell>
          <cell r="F359">
            <v>30041030</v>
          </cell>
          <cell r="G359">
            <v>0.12</v>
          </cell>
        </row>
        <row r="360">
          <cell r="D360">
            <v>2040006447</v>
          </cell>
          <cell r="E360" t="str">
            <v>NIVAQUINE-ALPHA BETA INJECTION 2ml</v>
          </cell>
          <cell r="F360">
            <v>30049059</v>
          </cell>
          <cell r="G360">
            <v>0.05</v>
          </cell>
        </row>
        <row r="361">
          <cell r="D361">
            <v>2040006448</v>
          </cell>
          <cell r="E361" t="str">
            <v>SCABIGARD-P LOTION 50ml</v>
          </cell>
          <cell r="F361">
            <v>30041090</v>
          </cell>
          <cell r="G361">
            <v>0.12</v>
          </cell>
        </row>
        <row r="362">
          <cell r="D362">
            <v>2040006487</v>
          </cell>
          <cell r="E362" t="str">
            <v>FLUBET 150MG TABLET 1s</v>
          </cell>
          <cell r="F362">
            <v>30049099</v>
          </cell>
          <cell r="G362">
            <v>0.12</v>
          </cell>
        </row>
        <row r="363">
          <cell r="D363">
            <v>2040006527</v>
          </cell>
          <cell r="E363" t="str">
            <v>SUPERCIN OINTMENT 5 GM</v>
          </cell>
          <cell r="F363">
            <v>30042099</v>
          </cell>
          <cell r="G363">
            <v>0.12</v>
          </cell>
        </row>
        <row r="364">
          <cell r="D364">
            <v>2040006540</v>
          </cell>
          <cell r="E364" t="str">
            <v>NICODIN 7.5 % SURGICAL SCRUB 500ml</v>
          </cell>
          <cell r="F364">
            <v>30041090</v>
          </cell>
          <cell r="G364">
            <v>0.12</v>
          </cell>
        </row>
        <row r="365">
          <cell r="D365">
            <v>2040006541</v>
          </cell>
          <cell r="E365" t="str">
            <v>NICODIN 7.5 %SURGICAL SCRUB 100ml</v>
          </cell>
          <cell r="F365">
            <v>30041090</v>
          </cell>
          <cell r="G365">
            <v>0.12</v>
          </cell>
        </row>
        <row r="366">
          <cell r="D366">
            <v>2040006542</v>
          </cell>
          <cell r="E366" t="str">
            <v>NICODIN 10 % SOLUTION 500ml</v>
          </cell>
          <cell r="F366">
            <v>30041090</v>
          </cell>
          <cell r="G366">
            <v>0.12</v>
          </cell>
        </row>
        <row r="367">
          <cell r="D367">
            <v>2040006543</v>
          </cell>
          <cell r="E367" t="str">
            <v>NICODIN 10 % SOLUTION 100ml</v>
          </cell>
          <cell r="F367">
            <v>30041090</v>
          </cell>
          <cell r="G367">
            <v>0.12</v>
          </cell>
        </row>
        <row r="368">
          <cell r="D368">
            <v>2040006544</v>
          </cell>
          <cell r="E368" t="str">
            <v>NIVAQUINE-LUMART TABLET 6s</v>
          </cell>
          <cell r="F368">
            <v>30049059</v>
          </cell>
          <cell r="G368">
            <v>0.12</v>
          </cell>
        </row>
        <row r="369">
          <cell r="D369">
            <v>2040006548</v>
          </cell>
          <cell r="E369" t="str">
            <v>SAFEPODOX - O TABLET 10s</v>
          </cell>
          <cell r="F369">
            <v>30042034</v>
          </cell>
          <cell r="G369">
            <v>0.12</v>
          </cell>
        </row>
        <row r="370">
          <cell r="D370">
            <v>2030000102</v>
          </cell>
          <cell r="E370" t="str">
            <v>MAXOFEN PLUS SUSP 60ML</v>
          </cell>
          <cell r="F370">
            <v>30049069</v>
          </cell>
          <cell r="G370">
            <v>0.12</v>
          </cell>
        </row>
        <row r="371">
          <cell r="D371">
            <v>2040004076</v>
          </cell>
          <cell r="E371" t="str">
            <v>BECOMAX FORTE BZ CAPS 20S</v>
          </cell>
          <cell r="F371">
            <v>30045090</v>
          </cell>
          <cell r="G371">
            <v>0.12</v>
          </cell>
        </row>
        <row r="372">
          <cell r="D372">
            <v>2040000466</v>
          </cell>
          <cell r="E372" t="str">
            <v>CHUPP D COUGH SYRUP 100 ML</v>
          </cell>
          <cell r="F372">
            <v>30042012</v>
          </cell>
          <cell r="G372">
            <v>0.12</v>
          </cell>
        </row>
        <row r="373">
          <cell r="D373">
            <v>2040000465</v>
          </cell>
          <cell r="E373" t="str">
            <v>CHUPP D COUGH SYRUP 60 ML</v>
          </cell>
          <cell r="F373">
            <v>30042012</v>
          </cell>
          <cell r="G373">
            <v>0.12</v>
          </cell>
        </row>
        <row r="374">
          <cell r="D374">
            <v>2040000464</v>
          </cell>
          <cell r="E374" t="str">
            <v>CHUPP TABLETS(new formula)</v>
          </cell>
          <cell r="F374">
            <v>30049069</v>
          </cell>
          <cell r="G374">
            <v>0.12</v>
          </cell>
        </row>
        <row r="375">
          <cell r="D375">
            <v>2040003382</v>
          </cell>
          <cell r="E375" t="str">
            <v>Diclofam inj PF 1mg/ml</v>
          </cell>
          <cell r="F375">
            <v>30049069</v>
          </cell>
          <cell r="G375">
            <v>0.12</v>
          </cell>
        </row>
        <row r="376">
          <cell r="D376">
            <v>2040000299</v>
          </cell>
          <cell r="E376" t="str">
            <v>FLOXIP - D E/E DROP </v>
          </cell>
          <cell r="F376">
            <v>30042033</v>
          </cell>
          <cell r="G376">
            <v>0.12</v>
          </cell>
        </row>
        <row r="377">
          <cell r="D377">
            <v>2040000487</v>
          </cell>
          <cell r="E377" t="str">
            <v>M COLD PLUS TAB (new formula) </v>
          </cell>
          <cell r="F377">
            <v>30049069</v>
          </cell>
          <cell r="G377">
            <v>0.12</v>
          </cell>
        </row>
        <row r="378">
          <cell r="D378">
            <v>2040000492</v>
          </cell>
          <cell r="E378" t="str">
            <v>M-COLD PLUS CZ Tabs 10s</v>
          </cell>
          <cell r="F378">
            <v>30049069</v>
          </cell>
          <cell r="G378">
            <v>0.12</v>
          </cell>
        </row>
        <row r="379">
          <cell r="D379">
            <v>2040000490</v>
          </cell>
          <cell r="E379" t="str">
            <v>M-COLD SYRUP 60 ML(new formula)</v>
          </cell>
          <cell r="F379">
            <v>30042019</v>
          </cell>
          <cell r="G379">
            <v>0.12</v>
          </cell>
        </row>
        <row r="380">
          <cell r="D380">
            <v>2040000489</v>
          </cell>
          <cell r="E380" t="str">
            <v>M-COLD TABLETS 10S (PLASTIC CONT.) </v>
          </cell>
          <cell r="F380">
            <v>30049069</v>
          </cell>
          <cell r="G380">
            <v>0.12</v>
          </cell>
        </row>
        <row r="381">
          <cell r="D381">
            <v>2040000903</v>
          </cell>
          <cell r="E381" t="str">
            <v>N-BET DROP</v>
          </cell>
          <cell r="F381">
            <v>30042019</v>
          </cell>
          <cell r="G381">
            <v>0.12</v>
          </cell>
        </row>
        <row r="382">
          <cell r="D382">
            <v>2040003261</v>
          </cell>
          <cell r="E382" t="str">
            <v>Nemugesic P 10s</v>
          </cell>
          <cell r="F382">
            <v>30049069</v>
          </cell>
          <cell r="G382">
            <v>0.12</v>
          </cell>
        </row>
        <row r="383">
          <cell r="D383">
            <v>2040001324</v>
          </cell>
          <cell r="E383" t="str">
            <v>NEWCOLD PLUS (new formula)</v>
          </cell>
          <cell r="F383">
            <v>30049069</v>
          </cell>
          <cell r="G383">
            <v>0.12</v>
          </cell>
        </row>
        <row r="384">
          <cell r="D384">
            <v>2040000367</v>
          </cell>
          <cell r="E384" t="str">
            <v>NICOFLOX E/E DROPS </v>
          </cell>
          <cell r="F384">
            <v>30042034</v>
          </cell>
          <cell r="G384">
            <v>0.12</v>
          </cell>
        </row>
        <row r="385">
          <cell r="D385">
            <v>2040000370</v>
          </cell>
          <cell r="E385" t="str">
            <v>NICOFLOX-O SYRUP 30ML</v>
          </cell>
          <cell r="F385">
            <v>30042034</v>
          </cell>
          <cell r="G385">
            <v>0.12</v>
          </cell>
        </row>
        <row r="386">
          <cell r="D386">
            <v>2040000554</v>
          </cell>
          <cell r="E386" t="str">
            <v>NICOPENTA -D TABLETS</v>
          </cell>
          <cell r="F386">
            <v>30042019</v>
          </cell>
          <cell r="G386">
            <v>0.12</v>
          </cell>
        </row>
        <row r="387">
          <cell r="D387">
            <v>2040000722</v>
          </cell>
          <cell r="E387" t="str">
            <v>NICOSPAS DROP 15ml</v>
          </cell>
          <cell r="F387">
            <v>30049035</v>
          </cell>
          <cell r="G387">
            <v>0.12</v>
          </cell>
        </row>
        <row r="388">
          <cell r="D388">
            <v>2040000509</v>
          </cell>
          <cell r="E388" t="str">
            <v>NKOFF 100ML</v>
          </cell>
          <cell r="F388">
            <v>30042019</v>
          </cell>
          <cell r="G388">
            <v>0.12</v>
          </cell>
        </row>
        <row r="389">
          <cell r="D389">
            <v>2040000876</v>
          </cell>
          <cell r="E389" t="str">
            <v>PPLUSP DROP 15 ML</v>
          </cell>
          <cell r="F389">
            <v>30049031</v>
          </cell>
          <cell r="G389">
            <v>0.12</v>
          </cell>
        </row>
        <row r="390">
          <cell r="D390">
            <v>2040001478</v>
          </cell>
          <cell r="E390" t="str">
            <v>PZOLE - D Tab(Nicopenta D)</v>
          </cell>
          <cell r="F390">
            <v>30042019</v>
          </cell>
          <cell r="G390">
            <v>0.12</v>
          </cell>
        </row>
        <row r="391">
          <cell r="D391">
            <v>2040001477</v>
          </cell>
          <cell r="E391" t="str">
            <v>PZOLE 40MG TABS 10S</v>
          </cell>
          <cell r="F391">
            <v>30042019</v>
          </cell>
          <cell r="G391">
            <v>0.12</v>
          </cell>
        </row>
        <row r="392">
          <cell r="D392">
            <v>2040003576</v>
          </cell>
          <cell r="E392" t="str">
            <v>Pzole DSR Caps 10s</v>
          </cell>
          <cell r="F392" t="str">
            <v>Discountinued</v>
          </cell>
          <cell r="G392">
            <v>0.12</v>
          </cell>
        </row>
        <row r="393">
          <cell r="D393">
            <v>2040001479</v>
          </cell>
          <cell r="E393" t="str">
            <v>PZOLE INJECTION</v>
          </cell>
          <cell r="F393">
            <v>30042019</v>
          </cell>
          <cell r="G393">
            <v>0.12</v>
          </cell>
        </row>
        <row r="394">
          <cell r="D394">
            <v>2040000922</v>
          </cell>
          <cell r="E394" t="str">
            <v>NOXYTOCIN INJ</v>
          </cell>
          <cell r="F394">
            <v>30049099</v>
          </cell>
          <cell r="G394">
            <v>0.12</v>
          </cell>
        </row>
        <row r="395">
          <cell r="D395">
            <v>2040004834</v>
          </cell>
          <cell r="E395" t="str">
            <v>RONEMOX 250MG CAPSULES 15 S</v>
          </cell>
          <cell r="F395">
            <v>30041030</v>
          </cell>
          <cell r="G395">
            <v>0.12</v>
          </cell>
        </row>
        <row r="396">
          <cell r="D396">
            <v>2040004835</v>
          </cell>
          <cell r="E396" t="str">
            <v>RONEMOX 500MG CAPSULES 15 S</v>
          </cell>
          <cell r="F396">
            <v>30041030</v>
          </cell>
          <cell r="G396">
            <v>0.12</v>
          </cell>
        </row>
        <row r="397">
          <cell r="D397">
            <v>2040004492</v>
          </cell>
          <cell r="E397" t="str">
            <v>NKOFF 60ML</v>
          </cell>
          <cell r="F397">
            <v>30045090</v>
          </cell>
          <cell r="G397">
            <v>0.12</v>
          </cell>
        </row>
        <row r="398">
          <cell r="D398">
            <v>2030000001</v>
          </cell>
          <cell r="E398" t="str">
            <v>ANTRIMA DS TABS 10S</v>
          </cell>
          <cell r="F398">
            <v>30049083</v>
          </cell>
          <cell r="G398">
            <v>0.12</v>
          </cell>
        </row>
        <row r="399">
          <cell r="D399">
            <v>2040000873</v>
          </cell>
          <cell r="E399" t="str">
            <v>ACIGON SUSPENSION</v>
          </cell>
          <cell r="F399">
            <v>30042019</v>
          </cell>
          <cell r="G399">
            <v>0.12</v>
          </cell>
        </row>
        <row r="400">
          <cell r="D400">
            <v>2040006248</v>
          </cell>
          <cell r="E400" t="str">
            <v>NIVAQUINE P INJECTION 2ML</v>
          </cell>
          <cell r="F400">
            <v>30049056</v>
          </cell>
          <cell r="G400">
            <v>0.05</v>
          </cell>
        </row>
        <row r="401">
          <cell r="D401">
            <v>2040005264</v>
          </cell>
          <cell r="E401" t="str">
            <v>Ronemox CV Dry Syrup 30 ML</v>
          </cell>
          <cell r="F401">
            <v>30041030</v>
          </cell>
          <cell r="G401">
            <v>0.12</v>
          </cell>
        </row>
        <row r="402">
          <cell r="D402">
            <v>2040006246</v>
          </cell>
          <cell r="E402" t="str">
            <v>NICOPENTA LSR CAPSULES 10S</v>
          </cell>
          <cell r="F402">
            <v>30049039</v>
          </cell>
          <cell r="G402">
            <v>0.12</v>
          </cell>
        </row>
        <row r="403">
          <cell r="D403">
            <v>2040006313</v>
          </cell>
          <cell r="E403" t="str">
            <v>Nicoace HOT Gel</v>
          </cell>
          <cell r="F403">
            <v>30049039</v>
          </cell>
          <cell r="G403">
            <v>0.12</v>
          </cell>
        </row>
        <row r="404">
          <cell r="D404">
            <v>2030000243</v>
          </cell>
          <cell r="E404" t="str">
            <v>Limcee Chewable Tabs 500 mg 15s</v>
          </cell>
          <cell r="F404">
            <v>30045090</v>
          </cell>
          <cell r="G404">
            <v>0.12</v>
          </cell>
        </row>
        <row r="405">
          <cell r="D405">
            <v>2030000337</v>
          </cell>
          <cell r="E405" t="str">
            <v>Curenext 50 gms</v>
          </cell>
          <cell r="F405">
            <v>30049011</v>
          </cell>
          <cell r="G405">
            <v>0.12</v>
          </cell>
        </row>
        <row r="406">
          <cell r="D406">
            <v>2030000826</v>
          </cell>
          <cell r="E406" t="str">
            <v>TOSSEX(ANTITUSIVE COUGH SYP)100ml-SHRINK</v>
          </cell>
          <cell r="F406">
            <v>30044030</v>
          </cell>
          <cell r="G406">
            <v>0.12</v>
          </cell>
        </row>
        <row r="407">
          <cell r="D407">
            <v>2030002403</v>
          </cell>
          <cell r="E407" t="str">
            <v>Tossex XP</v>
          </cell>
          <cell r="F407">
            <v>30049099</v>
          </cell>
          <cell r="G407">
            <v>0.12</v>
          </cell>
        </row>
        <row r="408">
          <cell r="D408">
            <v>2040000607</v>
          </cell>
          <cell r="E408" t="str">
            <v>Basiton Forte with Biotin Tabs 15s</v>
          </cell>
          <cell r="F408">
            <v>30045090</v>
          </cell>
          <cell r="G408">
            <v>0.12</v>
          </cell>
        </row>
        <row r="409">
          <cell r="D409">
            <v>2040000612</v>
          </cell>
          <cell r="E409" t="str">
            <v>KENACORT 10MG/ML INJECTION</v>
          </cell>
          <cell r="F409">
            <v>30043200</v>
          </cell>
          <cell r="G409">
            <v>0.12</v>
          </cell>
        </row>
        <row r="410">
          <cell r="D410">
            <v>2040000613</v>
          </cell>
          <cell r="E410" t="str">
            <v>KENACORT 40MG/ML INJECTION</v>
          </cell>
          <cell r="F410">
            <v>30043200</v>
          </cell>
          <cell r="G410">
            <v>0.12</v>
          </cell>
        </row>
        <row r="411">
          <cell r="D411">
            <v>2040000633</v>
          </cell>
          <cell r="E411" t="str">
            <v>Tresmox - LB D Capsules  10s</v>
          </cell>
          <cell r="F411">
            <v>30041030</v>
          </cell>
          <cell r="G411">
            <v>0.12</v>
          </cell>
        </row>
        <row r="412">
          <cell r="D412">
            <v>2040000639</v>
          </cell>
          <cell r="E412" t="str">
            <v>Zilo Tablets  1X10's Blister</v>
          </cell>
          <cell r="F412">
            <v>30042034</v>
          </cell>
          <cell r="G412">
            <v>0.12</v>
          </cell>
        </row>
        <row r="413">
          <cell r="D413">
            <v>2040000646</v>
          </cell>
          <cell r="E413" t="str">
            <v>Modcef - D Tablet 10s</v>
          </cell>
          <cell r="F413">
            <v>30042019</v>
          </cell>
          <cell r="G413">
            <v>0.12</v>
          </cell>
        </row>
        <row r="414">
          <cell r="D414">
            <v>2040000740</v>
          </cell>
          <cell r="E414" t="str">
            <v>SETGI  CAPSULES  10S</v>
          </cell>
          <cell r="F414">
            <v>30049099</v>
          </cell>
          <cell r="G414">
            <v>0.12</v>
          </cell>
        </row>
        <row r="415">
          <cell r="D415">
            <v>2040003388</v>
          </cell>
          <cell r="E415" t="str">
            <v>Ebility tabs 10s</v>
          </cell>
          <cell r="F415">
            <v>30049069</v>
          </cell>
          <cell r="G415">
            <v>0.12</v>
          </cell>
        </row>
        <row r="416">
          <cell r="D416">
            <v>2040003606</v>
          </cell>
          <cell r="E416" t="str">
            <v>HYDENT K 100gm New</v>
          </cell>
          <cell r="F416">
            <v>30033900</v>
          </cell>
          <cell r="G416">
            <v>0.12</v>
          </cell>
        </row>
        <row r="417">
          <cell r="D417">
            <v>2040004692</v>
          </cell>
          <cell r="E417" t="str">
            <v>ToothMin 70GM</v>
          </cell>
          <cell r="F417">
            <v>33061020</v>
          </cell>
          <cell r="G417">
            <v>0.28</v>
          </cell>
        </row>
        <row r="418">
          <cell r="D418">
            <v>2040005146</v>
          </cell>
          <cell r="E418" t="str">
            <v>Orahex Plus 100ml</v>
          </cell>
          <cell r="F418">
            <v>30049099</v>
          </cell>
          <cell r="G418">
            <v>0.12</v>
          </cell>
        </row>
        <row r="419">
          <cell r="D419">
            <v>2040005464</v>
          </cell>
          <cell r="E419" t="str">
            <v>KENACORT 4MG TABS 10S</v>
          </cell>
          <cell r="F419">
            <v>30049099</v>
          </cell>
          <cell r="G419">
            <v>0.12</v>
          </cell>
        </row>
        <row r="420">
          <cell r="D420">
            <v>2040005505</v>
          </cell>
          <cell r="E420" t="str">
            <v>KENACORT OROMUCOSAL PASTE 5MG</v>
          </cell>
          <cell r="F420" t="str">
            <v>30049099</v>
          </cell>
          <cell r="G420">
            <v>0.12</v>
          </cell>
        </row>
        <row r="421">
          <cell r="D421">
            <v>2040006153</v>
          </cell>
          <cell r="E421" t="str">
            <v>Tossex DMR 100 ML</v>
          </cell>
          <cell r="F421">
            <v>30049099</v>
          </cell>
          <cell r="G421">
            <v>0.12</v>
          </cell>
        </row>
        <row r="422">
          <cell r="D422">
            <v>2040006225</v>
          </cell>
          <cell r="E422" t="str">
            <v>TRESMOX CV 10T</v>
          </cell>
          <cell r="F422">
            <v>30041030</v>
          </cell>
          <cell r="G422">
            <v>0.12</v>
          </cell>
        </row>
        <row r="423">
          <cell r="D423">
            <v>2030000242</v>
          </cell>
          <cell r="E423" t="str">
            <v>KENACORT 4 MG</v>
          </cell>
          <cell r="F423">
            <v>30049069</v>
          </cell>
          <cell r="G423">
            <v>0.12</v>
          </cell>
        </row>
        <row r="424">
          <cell r="D424">
            <v>2030000253</v>
          </cell>
          <cell r="E424" t="str">
            <v>ZIL-O Tablets</v>
          </cell>
          <cell r="F424">
            <v>30042034</v>
          </cell>
          <cell r="G424">
            <v>0.12</v>
          </cell>
        </row>
        <row r="425">
          <cell r="D425">
            <v>2040000611</v>
          </cell>
          <cell r="E425" t="str">
            <v>KENACORT® 0.1% ORAL PASTE</v>
          </cell>
          <cell r="F425">
            <v>30042019</v>
          </cell>
          <cell r="G425">
            <v>0.12</v>
          </cell>
        </row>
        <row r="426">
          <cell r="D426">
            <v>2030002239</v>
          </cell>
          <cell r="E426" t="str">
            <v>LIMCEE CHEWABLE TABLETS</v>
          </cell>
          <cell r="F426">
            <v>30045090</v>
          </cell>
          <cell r="G426">
            <v>0.12</v>
          </cell>
        </row>
        <row r="427">
          <cell r="D427">
            <v>2040004494</v>
          </cell>
          <cell r="E427" t="str">
            <v>NEW TOSSEX DMR 100ML</v>
          </cell>
          <cell r="F427">
            <v>30045090</v>
          </cell>
          <cell r="G427">
            <v>0.12</v>
          </cell>
        </row>
        <row r="428">
          <cell r="D428">
            <v>2040000621</v>
          </cell>
          <cell r="E428" t="str">
            <v>Orahex Plus 150ml</v>
          </cell>
          <cell r="F428">
            <v>30042019</v>
          </cell>
          <cell r="G428">
            <v>0.12</v>
          </cell>
        </row>
        <row r="429">
          <cell r="D429">
            <v>2040000634</v>
          </cell>
          <cell r="E429" t="str">
            <v>Tresmox CV</v>
          </cell>
          <cell r="F429">
            <v>30041030</v>
          </cell>
          <cell r="G429">
            <v>0.12</v>
          </cell>
        </row>
        <row r="430">
          <cell r="D430">
            <v>2040003386</v>
          </cell>
          <cell r="E430" t="str">
            <v>Tossex D lozenges 10s</v>
          </cell>
          <cell r="F430">
            <v>30044090</v>
          </cell>
          <cell r="G430">
            <v>0.12</v>
          </cell>
        </row>
        <row r="431">
          <cell r="D431">
            <v>2040006554</v>
          </cell>
          <cell r="E431" t="str">
            <v>TOSSEX12 100ML SALES</v>
          </cell>
          <cell r="F431">
            <v>30049094</v>
          </cell>
          <cell r="G431">
            <v>0.12</v>
          </cell>
        </row>
        <row r="432">
          <cell r="D432">
            <v>2040006638</v>
          </cell>
          <cell r="E432" t="str">
            <v>TOSSEX T 100ML</v>
          </cell>
          <cell r="F432">
            <v>30044030</v>
          </cell>
          <cell r="G432">
            <v>0.12</v>
          </cell>
        </row>
        <row r="433">
          <cell r="D433">
            <v>2030000096</v>
          </cell>
          <cell r="E433" t="str">
            <v>LIBRAX  TABS 10S</v>
          </cell>
          <cell r="F433">
            <v>30049079</v>
          </cell>
          <cell r="G433">
            <v>0.12</v>
          </cell>
        </row>
        <row r="434">
          <cell r="D434">
            <v>2030000186</v>
          </cell>
          <cell r="E434" t="str">
            <v>VALIUM 10MG TABS 10S</v>
          </cell>
          <cell r="F434">
            <v>30049081</v>
          </cell>
          <cell r="G434">
            <v>0.12</v>
          </cell>
        </row>
        <row r="435">
          <cell r="D435">
            <v>2030000187</v>
          </cell>
          <cell r="E435" t="str">
            <v>VALIUM 2MG TABS 10S</v>
          </cell>
          <cell r="F435">
            <v>30049081</v>
          </cell>
          <cell r="G435">
            <v>0.12</v>
          </cell>
        </row>
        <row r="436">
          <cell r="D436">
            <v>2030000188</v>
          </cell>
          <cell r="E436" t="str">
            <v>VALIUM 5MG TABS 10S</v>
          </cell>
          <cell r="F436">
            <v>30049081</v>
          </cell>
          <cell r="G436">
            <v>0.12</v>
          </cell>
        </row>
        <row r="437">
          <cell r="D437">
            <v>2030000290</v>
          </cell>
          <cell r="E437" t="str">
            <v>Phosfomin Iron Tonic 150 ml</v>
          </cell>
          <cell r="F437">
            <v>30042019</v>
          </cell>
          <cell r="G437">
            <v>0.12</v>
          </cell>
        </row>
        <row r="438">
          <cell r="D438">
            <v>2030000292</v>
          </cell>
          <cell r="E438" t="str">
            <v>AMBISTRYN-S 1GM</v>
          </cell>
          <cell r="F438">
            <v>30041070</v>
          </cell>
          <cell r="G438">
            <v>0.05</v>
          </cell>
        </row>
        <row r="439">
          <cell r="D439">
            <v>2030000293</v>
          </cell>
          <cell r="E439" t="str">
            <v>AMBISTRYN-S 0.75GM</v>
          </cell>
          <cell r="F439">
            <v>30041070</v>
          </cell>
          <cell r="G439">
            <v>0.05</v>
          </cell>
        </row>
        <row r="440">
          <cell r="D440">
            <v>2040000250</v>
          </cell>
          <cell r="E440" t="str">
            <v>BECOZYM C FORTE TABS 15S</v>
          </cell>
          <cell r="F440">
            <v>30045090</v>
          </cell>
          <cell r="G440">
            <v>0.12</v>
          </cell>
        </row>
        <row r="441">
          <cell r="D441">
            <v>2040000287</v>
          </cell>
          <cell r="E441" t="str">
            <v>FAMTAC 40 MG 14T</v>
          </cell>
          <cell r="F441">
            <v>30049069</v>
          </cell>
          <cell r="G441">
            <v>0.12</v>
          </cell>
        </row>
        <row r="442">
          <cell r="D442">
            <v>2040000365</v>
          </cell>
          <cell r="E442" t="str">
            <v>Monti-FX tabs 10s</v>
          </cell>
          <cell r="F442">
            <v>30049039</v>
          </cell>
          <cell r="G442">
            <v>0.12</v>
          </cell>
        </row>
        <row r="443">
          <cell r="D443">
            <v>2040000518</v>
          </cell>
          <cell r="E443" t="str">
            <v>Asert D Tablet</v>
          </cell>
          <cell r="F443">
            <v>30042019</v>
          </cell>
          <cell r="G443">
            <v>0.12</v>
          </cell>
        </row>
        <row r="444">
          <cell r="D444">
            <v>2040000519</v>
          </cell>
          <cell r="E444" t="str">
            <v>Asert 100 DT</v>
          </cell>
          <cell r="F444">
            <v>30042019</v>
          </cell>
          <cell r="G444">
            <v>0.12</v>
          </cell>
        </row>
        <row r="445">
          <cell r="D445">
            <v>2040000520</v>
          </cell>
          <cell r="E445" t="str">
            <v>Asert 200</v>
          </cell>
          <cell r="F445">
            <v>30042019</v>
          </cell>
          <cell r="G445">
            <v>0.12</v>
          </cell>
        </row>
        <row r="446">
          <cell r="D446">
            <v>2040000617</v>
          </cell>
          <cell r="E446" t="str">
            <v>NOBLIGAN 100MG/2ML INJECTION</v>
          </cell>
          <cell r="F446">
            <v>30049099</v>
          </cell>
          <cell r="G446">
            <v>0.12</v>
          </cell>
        </row>
        <row r="447">
          <cell r="D447">
            <v>2040000656</v>
          </cell>
          <cell r="E447" t="str">
            <v>Phosfomin XT 10s</v>
          </cell>
          <cell r="F447">
            <v>30045010</v>
          </cell>
          <cell r="G447">
            <v>0.12</v>
          </cell>
        </row>
        <row r="448">
          <cell r="D448">
            <v>2040000672</v>
          </cell>
          <cell r="E448" t="str">
            <v>CROTORAX CREAM</v>
          </cell>
          <cell r="F448" t="str">
            <v>30049099</v>
          </cell>
          <cell r="G448">
            <v>0.12</v>
          </cell>
        </row>
        <row r="449">
          <cell r="D449">
            <v>2040000674</v>
          </cell>
          <cell r="E449" t="str">
            <v>CROTORAX LOTION</v>
          </cell>
          <cell r="F449" t="str">
            <v>30049099</v>
          </cell>
          <cell r="G449">
            <v>0.12</v>
          </cell>
        </row>
        <row r="450">
          <cell r="D450">
            <v>2040000683</v>
          </cell>
          <cell r="E450" t="str">
            <v>HANSEPRAN 100 MG 10 Capsules</v>
          </cell>
          <cell r="F450">
            <v>30049055</v>
          </cell>
          <cell r="G450">
            <v>0.05</v>
          </cell>
        </row>
        <row r="451">
          <cell r="D451">
            <v>2040000684</v>
          </cell>
          <cell r="E451" t="str">
            <v>HANSEPRAN 50MG 10 Capsules</v>
          </cell>
          <cell r="F451">
            <v>30049055</v>
          </cell>
          <cell r="G451">
            <v>0.05</v>
          </cell>
        </row>
        <row r="452">
          <cell r="D452">
            <v>2040000823</v>
          </cell>
          <cell r="E452" t="str">
            <v>Phosfomin Tonic 200mL</v>
          </cell>
          <cell r="F452">
            <v>30049099</v>
          </cell>
          <cell r="G452">
            <v>0.12</v>
          </cell>
        </row>
        <row r="453">
          <cell r="D453">
            <v>2040001190</v>
          </cell>
          <cell r="E453" t="str">
            <v>Fabolite 100gm</v>
          </cell>
          <cell r="F453">
            <v>30049011</v>
          </cell>
          <cell r="G453">
            <v>0.12</v>
          </cell>
        </row>
        <row r="454">
          <cell r="D454">
            <v>2040001191</v>
          </cell>
          <cell r="E454" t="str">
            <v>Fabolite Powder 300gms</v>
          </cell>
          <cell r="F454">
            <v>30049011</v>
          </cell>
          <cell r="G454">
            <v>0.12</v>
          </cell>
        </row>
        <row r="455">
          <cell r="D455">
            <v>2040001202</v>
          </cell>
          <cell r="E455" t="str">
            <v>CEFCHAMP-100 DT 6T</v>
          </cell>
          <cell r="F455">
            <v>30042039</v>
          </cell>
          <cell r="G455">
            <v>0.12</v>
          </cell>
        </row>
        <row r="456">
          <cell r="D456">
            <v>2040001203</v>
          </cell>
          <cell r="E456" t="str">
            <v>Cefchamp 325 tabs 10s</v>
          </cell>
          <cell r="F456">
            <v>30042039</v>
          </cell>
          <cell r="G456">
            <v>0.12</v>
          </cell>
        </row>
        <row r="457">
          <cell r="D457">
            <v>2040003245</v>
          </cell>
          <cell r="E457" t="str">
            <v>Value  10 Tabs</v>
          </cell>
          <cell r="F457">
            <v>30049039</v>
          </cell>
          <cell r="G457">
            <v>0.12</v>
          </cell>
        </row>
        <row r="458">
          <cell r="D458">
            <v>2040003578</v>
          </cell>
          <cell r="E458" t="str">
            <v>Crotorax HC Cream 10g</v>
          </cell>
          <cell r="F458" t="str">
            <v>30045090</v>
          </cell>
          <cell r="G458">
            <v>0.12</v>
          </cell>
        </row>
        <row r="459">
          <cell r="D459">
            <v>2040004020</v>
          </cell>
          <cell r="E459" t="str">
            <v>COSYMOXYL 375MG TABS 10S</v>
          </cell>
          <cell r="F459">
            <v>30041030</v>
          </cell>
          <cell r="G459">
            <v>0.12</v>
          </cell>
        </row>
        <row r="460">
          <cell r="D460">
            <v>2040004021</v>
          </cell>
          <cell r="E460" t="str">
            <v>COSYMOXYL 625MG TABS 10S</v>
          </cell>
          <cell r="F460">
            <v>30041030</v>
          </cell>
          <cell r="G460">
            <v>0.12</v>
          </cell>
        </row>
        <row r="461">
          <cell r="D461">
            <v>2040004769</v>
          </cell>
          <cell r="E461" t="str">
            <v>OXYTETRACYCLINE INJECTION IP 50MG/20ML</v>
          </cell>
          <cell r="F461">
            <v>30042049</v>
          </cell>
          <cell r="G461">
            <v>0.12</v>
          </cell>
        </row>
        <row r="462">
          <cell r="D462">
            <v>2040005437</v>
          </cell>
          <cell r="E462" t="str">
            <v>BET OZ TABLETS 10s</v>
          </cell>
          <cell r="F462">
            <v>30042034</v>
          </cell>
          <cell r="G462">
            <v>0.12</v>
          </cell>
        </row>
        <row r="463">
          <cell r="D463">
            <v>2040005534</v>
          </cell>
          <cell r="E463" t="str">
            <v>Phensedyl LR </v>
          </cell>
          <cell r="F463">
            <v>30042019</v>
          </cell>
          <cell r="G463">
            <v>0.12</v>
          </cell>
        </row>
        <row r="464">
          <cell r="D464">
            <v>2040005913</v>
          </cell>
          <cell r="E464" t="str">
            <v>Phensedyl CR</v>
          </cell>
          <cell r="F464">
            <v>30049099</v>
          </cell>
          <cell r="G464">
            <v>0.12</v>
          </cell>
        </row>
        <row r="465">
          <cell r="D465">
            <v>2040000662</v>
          </cell>
          <cell r="E465" t="str">
            <v>SYMOXYL  250MG CAPSULES</v>
          </cell>
          <cell r="F465">
            <v>30041030</v>
          </cell>
          <cell r="G465">
            <v>0.12</v>
          </cell>
        </row>
        <row r="466">
          <cell r="D466">
            <v>2040000663</v>
          </cell>
          <cell r="E466" t="str">
            <v>SYMOXYL  500MG CAPSULES</v>
          </cell>
          <cell r="F466">
            <v>30041030</v>
          </cell>
          <cell r="G466">
            <v>0.12</v>
          </cell>
        </row>
        <row r="467">
          <cell r="D467">
            <v>2040000618</v>
          </cell>
          <cell r="E467" t="str">
            <v>NOBLIGAN 50MG Tablets</v>
          </cell>
          <cell r="F467">
            <v>30049099</v>
          </cell>
          <cell r="G467">
            <v>0.12</v>
          </cell>
        </row>
        <row r="468">
          <cell r="D468">
            <v>2040000655</v>
          </cell>
          <cell r="E468" t="str">
            <v>Phosfomin Iron 150ml</v>
          </cell>
          <cell r="F468">
            <v>30042019</v>
          </cell>
          <cell r="G468">
            <v>0.12</v>
          </cell>
        </row>
        <row r="469">
          <cell r="D469">
            <v>2040000827</v>
          </cell>
          <cell r="E469" t="str">
            <v>Rubraplex 200ml</v>
          </cell>
          <cell r="F469">
            <v>30042019</v>
          </cell>
          <cell r="G469">
            <v>0.12</v>
          </cell>
        </row>
        <row r="470">
          <cell r="D470">
            <v>2040003240</v>
          </cell>
          <cell r="E470" t="str">
            <v>Asert CV 200 mg</v>
          </cell>
          <cell r="F470">
            <v>30042019</v>
          </cell>
          <cell r="G470">
            <v>0.12</v>
          </cell>
        </row>
        <row r="471">
          <cell r="D471">
            <v>2030000254</v>
          </cell>
          <cell r="E471" t="str">
            <v>Bet-OZ   Tablets  6's</v>
          </cell>
          <cell r="F471">
            <v>30042034</v>
          </cell>
          <cell r="G471">
            <v>0.12</v>
          </cell>
        </row>
        <row r="472">
          <cell r="D472">
            <v>2040000644</v>
          </cell>
          <cell r="E472" t="str">
            <v>Co-symoxyl  30ml dry syrup</v>
          </cell>
          <cell r="F472">
            <v>30041030</v>
          </cell>
          <cell r="G472">
            <v>0.12</v>
          </cell>
        </row>
        <row r="473">
          <cell r="D473">
            <v>2040000521</v>
          </cell>
          <cell r="E473" t="str">
            <v>Asert Plus Tablet 10's</v>
          </cell>
          <cell r="F473">
            <v>30042034</v>
          </cell>
          <cell r="G473">
            <v>0.12</v>
          </cell>
        </row>
        <row r="474">
          <cell r="D474">
            <v>2040001076</v>
          </cell>
          <cell r="E474" t="str">
            <v>Ertycin 100 susp.1's</v>
          </cell>
          <cell r="F474">
            <v>30042064</v>
          </cell>
          <cell r="G474">
            <v>0.12</v>
          </cell>
        </row>
        <row r="475">
          <cell r="D475">
            <v>2040001073</v>
          </cell>
          <cell r="E475" t="str">
            <v>Ertycin 200 Susp. 15 ml</v>
          </cell>
          <cell r="F475">
            <v>30042064</v>
          </cell>
          <cell r="G475">
            <v>0.12</v>
          </cell>
        </row>
        <row r="476">
          <cell r="D476">
            <v>2040001074</v>
          </cell>
          <cell r="E476" t="str">
            <v>Ertycin 250 tab 6's</v>
          </cell>
          <cell r="F476">
            <v>30042064</v>
          </cell>
          <cell r="G476">
            <v>0.12</v>
          </cell>
        </row>
        <row r="477">
          <cell r="D477">
            <v>2040001075</v>
          </cell>
          <cell r="E477" t="str">
            <v>Ertycin 500 tab 3's</v>
          </cell>
          <cell r="F477">
            <v>30042064</v>
          </cell>
          <cell r="G477">
            <v>0.12</v>
          </cell>
        </row>
        <row r="478">
          <cell r="D478">
            <v>2030000125</v>
          </cell>
          <cell r="E478" t="str">
            <v>ORTHOBID  Tablets</v>
          </cell>
          <cell r="F478">
            <v>30049067</v>
          </cell>
          <cell r="G478">
            <v>0.12</v>
          </cell>
        </row>
        <row r="479">
          <cell r="D479">
            <v>2040003656</v>
          </cell>
          <cell r="E479" t="str">
            <v>Acevah P 325mg Tab 10s</v>
          </cell>
          <cell r="F479">
            <v>30049069</v>
          </cell>
          <cell r="G479">
            <v>0.12</v>
          </cell>
        </row>
        <row r="480">
          <cell r="D480">
            <v>2040000602</v>
          </cell>
          <cell r="E480" t="str">
            <v>PREREJOINT TABLETS</v>
          </cell>
          <cell r="F480">
            <v>30042019</v>
          </cell>
          <cell r="G480">
            <v>0.12</v>
          </cell>
        </row>
        <row r="481">
          <cell r="D481">
            <v>2040001464</v>
          </cell>
          <cell r="E481" t="str">
            <v>RHQ 400  Tablets</v>
          </cell>
          <cell r="F481">
            <v>30049069</v>
          </cell>
          <cell r="G481">
            <v>0.12</v>
          </cell>
        </row>
        <row r="482">
          <cell r="D482">
            <v>2030000333</v>
          </cell>
          <cell r="E482" t="str">
            <v>Rockbon D Tablets</v>
          </cell>
          <cell r="F482">
            <v>30049079</v>
          </cell>
          <cell r="G482">
            <v>0.12</v>
          </cell>
        </row>
        <row r="483">
          <cell r="D483">
            <v>2040001480</v>
          </cell>
          <cell r="E483" t="str">
            <v>Advacort 1mg Tablets</v>
          </cell>
          <cell r="F483">
            <v>30042019</v>
          </cell>
          <cell r="G483">
            <v>0.12</v>
          </cell>
        </row>
        <row r="484">
          <cell r="D484">
            <v>2040001482</v>
          </cell>
          <cell r="E484" t="str">
            <v>Advacort 18mg Tablets</v>
          </cell>
          <cell r="F484">
            <v>30042019</v>
          </cell>
          <cell r="G484">
            <v>0.12</v>
          </cell>
        </row>
        <row r="485">
          <cell r="D485">
            <v>2040001241</v>
          </cell>
          <cell r="E485" t="str">
            <v>Rockbon Vitanules</v>
          </cell>
          <cell r="F485">
            <v>30042019</v>
          </cell>
          <cell r="G485">
            <v>0.12</v>
          </cell>
        </row>
        <row r="486">
          <cell r="D486">
            <v>2040006414</v>
          </cell>
          <cell r="E486" t="str">
            <v>REJOINT UC 10S</v>
          </cell>
          <cell r="F486">
            <v>21069099</v>
          </cell>
          <cell r="G486">
            <v>0.28</v>
          </cell>
        </row>
        <row r="487">
          <cell r="D487">
            <v>2030000151</v>
          </cell>
          <cell r="E487" t="str">
            <v>Rejoint tablets 10's Blister</v>
          </cell>
          <cell r="F487">
            <v>30049099</v>
          </cell>
          <cell r="G487">
            <v>0.12</v>
          </cell>
        </row>
        <row r="488">
          <cell r="D488">
            <v>2030000154</v>
          </cell>
          <cell r="E488" t="str">
            <v>Rocaltrol Cap 10S</v>
          </cell>
          <cell r="F488">
            <v>30045036</v>
          </cell>
          <cell r="G488">
            <v>0.12</v>
          </cell>
        </row>
        <row r="489">
          <cell r="D489">
            <v>2030000341</v>
          </cell>
          <cell r="E489" t="str">
            <v>Lorsaid SD 8 mg</v>
          </cell>
          <cell r="F489">
            <v>30049069</v>
          </cell>
          <cell r="G489">
            <v>0.12</v>
          </cell>
        </row>
        <row r="490">
          <cell r="D490">
            <v>2030000342</v>
          </cell>
          <cell r="E490" t="str">
            <v>Lorsaid SD 4 mg</v>
          </cell>
          <cell r="F490">
            <v>30049069</v>
          </cell>
          <cell r="G490">
            <v>0.12</v>
          </cell>
        </row>
        <row r="491">
          <cell r="D491">
            <v>2030000568</v>
          </cell>
          <cell r="E491" t="str">
            <v>DURAPAIN TABLETS 10'S -SALES</v>
          </cell>
          <cell r="F491">
            <v>30049069</v>
          </cell>
          <cell r="G491">
            <v>0.12</v>
          </cell>
        </row>
        <row r="492">
          <cell r="D492">
            <v>2033000000</v>
          </cell>
          <cell r="E492" t="str">
            <v>Rejoint C2</v>
          </cell>
          <cell r="F492" t="str">
            <v>Discontinued</v>
          </cell>
          <cell r="G492">
            <v>0.12</v>
          </cell>
        </row>
        <row r="493">
          <cell r="D493">
            <v>2040000421</v>
          </cell>
          <cell r="E493" t="str">
            <v>Supractiv 15's</v>
          </cell>
          <cell r="F493">
            <v>21069099</v>
          </cell>
          <cell r="G493">
            <v>0.28</v>
          </cell>
        </row>
        <row r="494">
          <cell r="D494">
            <v>2040000768</v>
          </cell>
          <cell r="E494" t="str">
            <v>Safediclo Caps 10's</v>
          </cell>
          <cell r="F494">
            <v>30043190</v>
          </cell>
          <cell r="G494">
            <v>0.12</v>
          </cell>
        </row>
        <row r="495">
          <cell r="D495">
            <v>2040000853</v>
          </cell>
          <cell r="E495" t="str">
            <v>Lorsaid injections 8 mg</v>
          </cell>
          <cell r="F495">
            <v>30049099</v>
          </cell>
          <cell r="G495">
            <v>0.12</v>
          </cell>
        </row>
        <row r="496">
          <cell r="D496">
            <v>2040000856</v>
          </cell>
          <cell r="E496" t="str">
            <v>Lorsaid OD</v>
          </cell>
          <cell r="F496" t="str">
            <v>30049069</v>
          </cell>
          <cell r="G496">
            <v>0.12</v>
          </cell>
        </row>
        <row r="497">
          <cell r="D497">
            <v>2040001376</v>
          </cell>
          <cell r="E497" t="str">
            <v>Zolephos, 100ML</v>
          </cell>
          <cell r="F497">
            <v>30049095</v>
          </cell>
          <cell r="G497">
            <v>0.05</v>
          </cell>
        </row>
        <row r="498">
          <cell r="D498">
            <v>2040003254</v>
          </cell>
          <cell r="E498" t="str">
            <v>Febustat 40</v>
          </cell>
          <cell r="F498">
            <v>30049069</v>
          </cell>
          <cell r="G498">
            <v>0.12</v>
          </cell>
        </row>
        <row r="499">
          <cell r="D499">
            <v>2040003255</v>
          </cell>
          <cell r="E499" t="str">
            <v>Febustat 80</v>
          </cell>
          <cell r="F499">
            <v>30049069</v>
          </cell>
          <cell r="G499">
            <v>0.12</v>
          </cell>
        </row>
        <row r="500">
          <cell r="D500">
            <v>2040003393</v>
          </cell>
          <cell r="E500" t="str">
            <v>Acevah PS -325mg Tablet 10s</v>
          </cell>
          <cell r="F500">
            <v>30049069</v>
          </cell>
          <cell r="G500">
            <v>0.12</v>
          </cell>
        </row>
        <row r="501">
          <cell r="D501">
            <v>2040003394</v>
          </cell>
          <cell r="E501" t="str">
            <v>Lorsaid P-325mg tabs 10s</v>
          </cell>
          <cell r="F501">
            <v>30049069</v>
          </cell>
          <cell r="G501">
            <v>0.12</v>
          </cell>
        </row>
        <row r="502">
          <cell r="D502">
            <v>2040003395</v>
          </cell>
          <cell r="E502" t="str">
            <v>Lorsaid P8-325mg tabs 10s</v>
          </cell>
          <cell r="F502">
            <v>30049069</v>
          </cell>
          <cell r="G502">
            <v>0.12</v>
          </cell>
        </row>
        <row r="503">
          <cell r="D503">
            <v>2040003580</v>
          </cell>
          <cell r="E503" t="str">
            <v>Rockbon C spray 3.7ml</v>
          </cell>
          <cell r="F503">
            <v>30043990</v>
          </cell>
          <cell r="G503">
            <v>0.12</v>
          </cell>
        </row>
        <row r="504">
          <cell r="D504">
            <v>2040003941</v>
          </cell>
          <cell r="E504" t="str">
            <v>ROCKBON KIT TAB 31S</v>
          </cell>
          <cell r="F504">
            <v>30049099</v>
          </cell>
          <cell r="G504">
            <v>0.12</v>
          </cell>
        </row>
        <row r="505">
          <cell r="D505">
            <v>2040004748</v>
          </cell>
          <cell r="E505" t="str">
            <v>ROCKBON PTH 750MG INJ 3ML</v>
          </cell>
          <cell r="F505">
            <v>30043190</v>
          </cell>
          <cell r="G505">
            <v>0.12</v>
          </cell>
        </row>
        <row r="506">
          <cell r="D506">
            <v>2030000257</v>
          </cell>
          <cell r="E506" t="str">
            <v>BIOSUGANRIL 5MG Tabs</v>
          </cell>
          <cell r="F506">
            <v>30049069</v>
          </cell>
          <cell r="G506">
            <v>0.12</v>
          </cell>
        </row>
        <row r="507">
          <cell r="D507">
            <v>2030000258</v>
          </cell>
          <cell r="E507" t="str">
            <v>BIOSUGANRIL 10MG Tabs</v>
          </cell>
          <cell r="F507">
            <v>30049069</v>
          </cell>
          <cell r="G507">
            <v>0.12</v>
          </cell>
        </row>
        <row r="508">
          <cell r="D508">
            <v>2030000259</v>
          </cell>
          <cell r="E508" t="str">
            <v>BIOZOBID  TABS 10S</v>
          </cell>
          <cell r="F508">
            <v>30049066</v>
          </cell>
          <cell r="G508">
            <v>0.12</v>
          </cell>
        </row>
        <row r="509">
          <cell r="D509">
            <v>2030000272</v>
          </cell>
          <cell r="E509" t="str">
            <v>ZOBID SR 100MG TABLETS</v>
          </cell>
          <cell r="F509">
            <v>30049069</v>
          </cell>
          <cell r="G509">
            <v>0.12</v>
          </cell>
        </row>
        <row r="510">
          <cell r="D510">
            <v>2030000273</v>
          </cell>
          <cell r="E510" t="str">
            <v>ZOBID D  50mg  TABLETS 10s</v>
          </cell>
          <cell r="F510">
            <v>30049069</v>
          </cell>
          <cell r="G510">
            <v>0.12</v>
          </cell>
        </row>
        <row r="511">
          <cell r="D511">
            <v>2030000304</v>
          </cell>
          <cell r="E511" t="str">
            <v>DURAJOINT CAP 10'S</v>
          </cell>
          <cell r="F511">
            <v>30049069</v>
          </cell>
          <cell r="G511">
            <v>0.12</v>
          </cell>
        </row>
        <row r="512">
          <cell r="D512">
            <v>2030001616</v>
          </cell>
          <cell r="E512" t="str">
            <v>SUGANRIL TABLETS BLISTER 4x10'sSales</v>
          </cell>
          <cell r="F512">
            <v>30049066</v>
          </cell>
          <cell r="G512">
            <v>0.12</v>
          </cell>
        </row>
        <row r="513">
          <cell r="D513">
            <v>2030001660</v>
          </cell>
          <cell r="E513" t="str">
            <v>ESGIPYRIN TABLETS 55x10S</v>
          </cell>
          <cell r="F513">
            <v>30049069</v>
          </cell>
          <cell r="G513">
            <v>0.12</v>
          </cell>
        </row>
        <row r="514">
          <cell r="D514">
            <v>2040000664</v>
          </cell>
          <cell r="E514" t="str">
            <v>BIOSUGANRIL 20MG Tabs</v>
          </cell>
          <cell r="F514">
            <v>30049084</v>
          </cell>
          <cell r="G514">
            <v>0.12</v>
          </cell>
        </row>
        <row r="515">
          <cell r="D515">
            <v>2040000667</v>
          </cell>
          <cell r="E515" t="str">
            <v>CONTRAMAL  50  CAPSULE  BLS 10C</v>
          </cell>
          <cell r="F515">
            <v>30049099</v>
          </cell>
          <cell r="G515">
            <v>0.12</v>
          </cell>
        </row>
        <row r="516">
          <cell r="D516">
            <v>2040000668</v>
          </cell>
          <cell r="E516" t="str">
            <v>CONTRAMAL - DT TABLETS 10T</v>
          </cell>
          <cell r="F516">
            <v>30049099</v>
          </cell>
          <cell r="G516">
            <v>0.12</v>
          </cell>
        </row>
        <row r="517">
          <cell r="D517">
            <v>2040000669</v>
          </cell>
          <cell r="E517" t="str">
            <v>CONTRAMAL-100 2ML  INJ.</v>
          </cell>
          <cell r="F517">
            <v>30049099</v>
          </cell>
          <cell r="G517">
            <v>0.12</v>
          </cell>
        </row>
        <row r="518">
          <cell r="D518">
            <v>2040000670</v>
          </cell>
          <cell r="E518" t="str">
            <v>CONTRAMAL - 50 1ML  INJ.</v>
          </cell>
          <cell r="F518">
            <v>30049099</v>
          </cell>
          <cell r="G518">
            <v>0.12</v>
          </cell>
        </row>
        <row r="519">
          <cell r="D519">
            <v>2040000671</v>
          </cell>
          <cell r="E519" t="str">
            <v>CONTRAMAL SR 100 TABS. BLS 10T</v>
          </cell>
          <cell r="F519">
            <v>30049099</v>
          </cell>
          <cell r="G519">
            <v>0.12</v>
          </cell>
        </row>
        <row r="520">
          <cell r="D520">
            <v>2040000677</v>
          </cell>
          <cell r="E520" t="str">
            <v>Esgipyrin Instagel 30gms</v>
          </cell>
          <cell r="F520">
            <v>30049069</v>
          </cell>
          <cell r="G520">
            <v>0.12</v>
          </cell>
        </row>
        <row r="521">
          <cell r="D521">
            <v>2040000680</v>
          </cell>
          <cell r="E521" t="str">
            <v>ETODY 120MG TABLETS</v>
          </cell>
          <cell r="F521" t="str">
            <v>30049099</v>
          </cell>
          <cell r="G521">
            <v>0.12</v>
          </cell>
        </row>
        <row r="522">
          <cell r="D522">
            <v>2040000681</v>
          </cell>
          <cell r="E522" t="str">
            <v>ETODY 60MG TABLETS</v>
          </cell>
          <cell r="F522" t="str">
            <v>30049099</v>
          </cell>
          <cell r="G522">
            <v>0.12</v>
          </cell>
        </row>
        <row r="523">
          <cell r="D523">
            <v>2040000682</v>
          </cell>
          <cell r="E523" t="str">
            <v>ETODY 90MG TABLETS</v>
          </cell>
          <cell r="F523" t="str">
            <v>30049099</v>
          </cell>
          <cell r="G523">
            <v>0.12</v>
          </cell>
        </row>
        <row r="524">
          <cell r="D524">
            <v>2040000691</v>
          </cell>
          <cell r="E524" t="str">
            <v>NIFEDINE - SR  20 TABLETS 10T</v>
          </cell>
          <cell r="F524">
            <v>30049072</v>
          </cell>
          <cell r="G524">
            <v>0.12</v>
          </cell>
        </row>
        <row r="525">
          <cell r="D525">
            <v>2040000926</v>
          </cell>
          <cell r="E525" t="str">
            <v>Durajoint GM Tablets 10T</v>
          </cell>
          <cell r="F525" t="str">
            <v>30049069</v>
          </cell>
          <cell r="G525">
            <v>0.12</v>
          </cell>
        </row>
        <row r="526">
          <cell r="D526">
            <v>2040001188</v>
          </cell>
          <cell r="E526" t="str">
            <v>Rapisone SR caps 5s</v>
          </cell>
          <cell r="F526">
            <v>30049039</v>
          </cell>
          <cell r="G526">
            <v>0.12</v>
          </cell>
        </row>
        <row r="527">
          <cell r="D527">
            <v>2040001327</v>
          </cell>
          <cell r="E527" t="str">
            <v>Pregamet 75</v>
          </cell>
          <cell r="F527">
            <v>30049099</v>
          </cell>
          <cell r="G527">
            <v>0.12</v>
          </cell>
        </row>
        <row r="528">
          <cell r="D528">
            <v>2040003243</v>
          </cell>
          <cell r="E528" t="str">
            <v>ESGIPYRIN - DS ( 3 ML.) INJ.-TP</v>
          </cell>
          <cell r="F528">
            <v>30049069</v>
          </cell>
          <cell r="G528">
            <v>0.12</v>
          </cell>
        </row>
        <row r="529">
          <cell r="D529">
            <v>2040003391</v>
          </cell>
          <cell r="E529" t="str">
            <v>Biozobid Plus-325mg tabs 10s</v>
          </cell>
          <cell r="F529">
            <v>30049069</v>
          </cell>
          <cell r="G529">
            <v>0.12</v>
          </cell>
        </row>
        <row r="530">
          <cell r="D530">
            <v>2040003392</v>
          </cell>
          <cell r="E530" t="str">
            <v>Esgipyrin-SP-325mg tabs 10s</v>
          </cell>
          <cell r="F530">
            <v>30049069</v>
          </cell>
          <cell r="G530">
            <v>0.12</v>
          </cell>
        </row>
        <row r="531">
          <cell r="D531">
            <v>2040003881</v>
          </cell>
          <cell r="E531" t="str">
            <v>New Product - Rapisone-D SR</v>
          </cell>
          <cell r="F531">
            <v>30049069</v>
          </cell>
          <cell r="G531">
            <v>0.12</v>
          </cell>
        </row>
        <row r="532">
          <cell r="D532">
            <v>2040004554</v>
          </cell>
          <cell r="E532" t="str">
            <v>ACUVIN TABLETS 10'S USP</v>
          </cell>
          <cell r="F532">
            <v>30049069</v>
          </cell>
          <cell r="G532">
            <v>0.12</v>
          </cell>
        </row>
        <row r="533">
          <cell r="D533">
            <v>2040005817</v>
          </cell>
          <cell r="E533" t="str">
            <v>Pregabalin 150mg SR</v>
          </cell>
          <cell r="F533">
            <v>30049099</v>
          </cell>
          <cell r="G533">
            <v>0.12</v>
          </cell>
        </row>
        <row r="534">
          <cell r="D534">
            <v>2030002413</v>
          </cell>
          <cell r="E534" t="str">
            <v>CONTRAMAL  50  Capsule  BLS</v>
          </cell>
          <cell r="F534">
            <v>30049099</v>
          </cell>
          <cell r="G534">
            <v>0.12</v>
          </cell>
        </row>
        <row r="535">
          <cell r="D535">
            <v>2030002266</v>
          </cell>
          <cell r="E535" t="str">
            <v>CONTRAMAL SR 100 TABLETS</v>
          </cell>
          <cell r="F535">
            <v>30049099</v>
          </cell>
          <cell r="G535">
            <v>0.12</v>
          </cell>
        </row>
        <row r="536">
          <cell r="D536">
            <v>2030000266</v>
          </cell>
          <cell r="E536" t="str">
            <v>ESGIPYRIN   TABLETS</v>
          </cell>
          <cell r="F536">
            <v>30049069</v>
          </cell>
          <cell r="G536">
            <v>0.12</v>
          </cell>
        </row>
        <row r="537">
          <cell r="D537">
            <v>2030001354</v>
          </cell>
          <cell r="E537" t="str">
            <v>ESGIPYRIN TABLETS 55x10S</v>
          </cell>
          <cell r="F537">
            <v>30049069</v>
          </cell>
          <cell r="G537">
            <v>0.12</v>
          </cell>
        </row>
        <row r="538">
          <cell r="D538">
            <v>2030001417</v>
          </cell>
          <cell r="E538" t="str">
            <v>Esgipyrin Tab Plastic Box 10s</v>
          </cell>
          <cell r="F538">
            <v>30049069</v>
          </cell>
          <cell r="G538">
            <v>0.12</v>
          </cell>
        </row>
        <row r="539">
          <cell r="D539">
            <v>2030002374</v>
          </cell>
          <cell r="E539" t="str">
            <v>CONTRAMAL - DT Tablets</v>
          </cell>
          <cell r="F539">
            <v>30049099</v>
          </cell>
          <cell r="G539">
            <v>0.12</v>
          </cell>
        </row>
        <row r="540">
          <cell r="D540">
            <v>2030002433</v>
          </cell>
          <cell r="E540" t="str">
            <v>CONTRAMAL 100 2ML INJECTION SALE PACK</v>
          </cell>
          <cell r="F540">
            <v>30049099</v>
          </cell>
          <cell r="G540">
            <v>0.12</v>
          </cell>
        </row>
        <row r="541">
          <cell r="D541">
            <v>2040005804</v>
          </cell>
          <cell r="E541" t="str">
            <v>ZOBID SR 100MG TABLETS</v>
          </cell>
          <cell r="F541">
            <v>30049069</v>
          </cell>
          <cell r="G541">
            <v>0.12</v>
          </cell>
        </row>
        <row r="542">
          <cell r="D542">
            <v>2030000268</v>
          </cell>
          <cell r="E542" t="str">
            <v>ETODY 60MG TABLETS</v>
          </cell>
          <cell r="F542">
            <v>30049069</v>
          </cell>
          <cell r="G542">
            <v>0.12</v>
          </cell>
        </row>
        <row r="543">
          <cell r="D543">
            <v>2030000286</v>
          </cell>
          <cell r="E543" t="str">
            <v>NIFEDINE 10MG TABLETS</v>
          </cell>
          <cell r="F543">
            <v>30049072</v>
          </cell>
          <cell r="G543">
            <v>0.12</v>
          </cell>
        </row>
        <row r="544">
          <cell r="D544">
            <v>2030000285</v>
          </cell>
          <cell r="E544" t="str">
            <v>NIFEDINE 5MG TABLETS</v>
          </cell>
          <cell r="F544">
            <v>30049072</v>
          </cell>
          <cell r="G544">
            <v>0.12</v>
          </cell>
        </row>
        <row r="545">
          <cell r="D545">
            <v>2030000256</v>
          </cell>
          <cell r="E545" t="str">
            <v>Suganril Tablets Blister </v>
          </cell>
          <cell r="F545">
            <v>30049066</v>
          </cell>
          <cell r="G545">
            <v>0.12</v>
          </cell>
        </row>
        <row r="546">
          <cell r="D546">
            <v>2030000244</v>
          </cell>
          <cell r="E546" t="str">
            <v>PENTIDS 200 TABLETS 6 S</v>
          </cell>
          <cell r="F546">
            <v>30041010</v>
          </cell>
          <cell r="G546">
            <v>0.12</v>
          </cell>
        </row>
        <row r="547">
          <cell r="D547">
            <v>2030000245</v>
          </cell>
          <cell r="E547" t="str">
            <v>PENTIDS 400 TABLETS 6 S</v>
          </cell>
          <cell r="F547">
            <v>30041010</v>
          </cell>
          <cell r="G547">
            <v>0.12</v>
          </cell>
        </row>
        <row r="548">
          <cell r="D548">
            <v>2030000246</v>
          </cell>
          <cell r="E548" t="str">
            <v>PENTIDS 800 TABLETS 4 S</v>
          </cell>
          <cell r="F548">
            <v>30041010</v>
          </cell>
          <cell r="G548">
            <v>0.12</v>
          </cell>
        </row>
        <row r="549">
          <cell r="D549">
            <v>2030000248</v>
          </cell>
          <cell r="E549" t="str">
            <v>Resteclin Capsules 500 mg 10s</v>
          </cell>
          <cell r="F549">
            <v>30042049</v>
          </cell>
          <cell r="G549">
            <v>0.05</v>
          </cell>
        </row>
        <row r="550">
          <cell r="D550">
            <v>2030000249</v>
          </cell>
          <cell r="E550" t="str">
            <v>Resteclin Capsules 250 mg 10's blister</v>
          </cell>
          <cell r="F550">
            <v>30042049</v>
          </cell>
          <cell r="G550">
            <v>0.05</v>
          </cell>
        </row>
        <row r="551">
          <cell r="D551">
            <v>2040000246</v>
          </cell>
          <cell r="E551" t="str">
            <v>BACTRIM DS TABLET  10S</v>
          </cell>
          <cell r="F551">
            <v>30049083</v>
          </cell>
          <cell r="G551">
            <v>0.12</v>
          </cell>
        </row>
        <row r="552">
          <cell r="D552">
            <v>2040000247</v>
          </cell>
          <cell r="E552" t="str">
            <v>BACTRIM SYRUP 50ML</v>
          </cell>
          <cell r="F552">
            <v>30049083</v>
          </cell>
          <cell r="G552">
            <v>0.12</v>
          </cell>
        </row>
        <row r="553">
          <cell r="D553">
            <v>2040000535</v>
          </cell>
          <cell r="E553" t="str">
            <v>GENTICYN EYE DROPS 10 mL</v>
          </cell>
          <cell r="F553">
            <v>30049087</v>
          </cell>
          <cell r="G553">
            <v>0.12</v>
          </cell>
        </row>
        <row r="554">
          <cell r="D554">
            <v>2040000536</v>
          </cell>
          <cell r="E554" t="str">
            <v>GENTICYN HC EYE DROPS 10 mL</v>
          </cell>
          <cell r="F554">
            <v>30049087</v>
          </cell>
          <cell r="G554">
            <v>0.12</v>
          </cell>
        </row>
        <row r="555">
          <cell r="D555">
            <v>2040001332</v>
          </cell>
          <cell r="E555" t="str">
            <v>VITAMIN A CHEW TAB 10S</v>
          </cell>
          <cell r="F555" t="str">
            <v>30045031</v>
          </cell>
          <cell r="G555">
            <v>0.12</v>
          </cell>
        </row>
        <row r="556">
          <cell r="D556">
            <v>2040005919</v>
          </cell>
          <cell r="E556" t="str">
            <v>ERYTHROCIN 250mg Tablets 10's</v>
          </cell>
          <cell r="F556">
            <v>30042061</v>
          </cell>
          <cell r="G556">
            <v>0.12</v>
          </cell>
        </row>
        <row r="557">
          <cell r="D557">
            <v>2040005920</v>
          </cell>
          <cell r="E557" t="str">
            <v>ERYTHROCIN 500mg Tablets 10's</v>
          </cell>
          <cell r="F557">
            <v>30042061</v>
          </cell>
          <cell r="G557">
            <v>0.12</v>
          </cell>
        </row>
        <row r="558">
          <cell r="D558">
            <v>2030000167</v>
          </cell>
          <cell r="E558" t="str">
            <v>TENORMIN 100MG TAB 14S</v>
          </cell>
          <cell r="F558">
            <v>30049074</v>
          </cell>
          <cell r="G558">
            <v>0.12</v>
          </cell>
        </row>
        <row r="559">
          <cell r="D559">
            <v>2030000316</v>
          </cell>
          <cell r="E559" t="str">
            <v>Anafortan N tablets 10's</v>
          </cell>
          <cell r="F559">
            <v>30049067</v>
          </cell>
          <cell r="G559">
            <v>0.12</v>
          </cell>
        </row>
        <row r="560">
          <cell r="D560">
            <v>2030000317</v>
          </cell>
          <cell r="E560" t="str">
            <v>Anafortan syrup 30mL</v>
          </cell>
          <cell r="F560">
            <v>30049069</v>
          </cell>
          <cell r="G560">
            <v>0.12</v>
          </cell>
        </row>
        <row r="561">
          <cell r="D561">
            <v>2030000707</v>
          </cell>
          <cell r="E561" t="str">
            <v>TENORMIN 25 TAB(2x14's,NEW)-SALES</v>
          </cell>
          <cell r="F561">
            <v>30049074</v>
          </cell>
          <cell r="G561">
            <v>0.12</v>
          </cell>
        </row>
        <row r="562">
          <cell r="D562">
            <v>2030000708</v>
          </cell>
          <cell r="E562" t="str">
            <v>TENORMIN 50 TAB(2x14 s NEW)-SALES</v>
          </cell>
          <cell r="F562">
            <v>30049074</v>
          </cell>
          <cell r="G562">
            <v>0.12</v>
          </cell>
        </row>
        <row r="563">
          <cell r="D563">
            <v>2030000883</v>
          </cell>
          <cell r="E563" t="str">
            <v>TENOCLOR 50 TAB(2x15's)-SALES</v>
          </cell>
          <cell r="F563">
            <v>30049074</v>
          </cell>
          <cell r="G563">
            <v>0.12</v>
          </cell>
        </row>
        <row r="564">
          <cell r="D564">
            <v>2030001006</v>
          </cell>
          <cell r="E564" t="str">
            <v>TENOCLOR 100 TAB (2X15'S)-SALES</v>
          </cell>
          <cell r="F564">
            <v>30049074</v>
          </cell>
          <cell r="G564">
            <v>0.12</v>
          </cell>
        </row>
        <row r="565">
          <cell r="D565">
            <v>2030001024</v>
          </cell>
          <cell r="E565" t="str">
            <v>TENOCLOR 25 TAB (2X15'S)-SALES</v>
          </cell>
          <cell r="F565">
            <v>30049074</v>
          </cell>
          <cell r="G565">
            <v>0.12</v>
          </cell>
        </row>
        <row r="566">
          <cell r="D566">
            <v>2040000879</v>
          </cell>
          <cell r="E566" t="str">
            <v>Livbest AM Tablets 5s</v>
          </cell>
          <cell r="F566">
            <v>30042039</v>
          </cell>
          <cell r="G566">
            <v>0.12</v>
          </cell>
        </row>
        <row r="567">
          <cell r="D567">
            <v>2040000883</v>
          </cell>
          <cell r="E567" t="str">
            <v>Livbest-500- 10's</v>
          </cell>
          <cell r="F567">
            <v>30042039</v>
          </cell>
          <cell r="G567">
            <v>0.12</v>
          </cell>
        </row>
        <row r="568">
          <cell r="D568">
            <v>2040000931</v>
          </cell>
          <cell r="E568" t="str">
            <v>AZRO 250 Tablets 6s</v>
          </cell>
          <cell r="F568">
            <v>30042064</v>
          </cell>
          <cell r="G568">
            <v>0.12</v>
          </cell>
        </row>
        <row r="569">
          <cell r="D569">
            <v>2040000932</v>
          </cell>
          <cell r="E569" t="str">
            <v>AZRO 500 Tablets 3s</v>
          </cell>
          <cell r="F569">
            <v>30042064</v>
          </cell>
          <cell r="G569">
            <v>0.12</v>
          </cell>
        </row>
        <row r="570">
          <cell r="D570">
            <v>2040000935</v>
          </cell>
          <cell r="E570" t="str">
            <v>AZRO 100 Oral Suspension 15ml</v>
          </cell>
          <cell r="F570">
            <v>30042064</v>
          </cell>
          <cell r="G570">
            <v>0.12</v>
          </cell>
        </row>
        <row r="571">
          <cell r="D571">
            <v>2040000936</v>
          </cell>
          <cell r="E571" t="str">
            <v>Azro 200 Suspension 1's</v>
          </cell>
          <cell r="F571">
            <v>30042064</v>
          </cell>
          <cell r="G571">
            <v>0.12</v>
          </cell>
        </row>
        <row r="572">
          <cell r="D572">
            <v>2040000946</v>
          </cell>
          <cell r="E572" t="str">
            <v>FIGHTOX Dry Syrup 30ml</v>
          </cell>
          <cell r="F572">
            <v>30041030</v>
          </cell>
          <cell r="G572">
            <v>0.12</v>
          </cell>
        </row>
        <row r="573">
          <cell r="D573">
            <v>2040000959</v>
          </cell>
          <cell r="E573" t="str">
            <v>FINECEF 50 DT Tablets 10s</v>
          </cell>
          <cell r="F573">
            <v>30042039</v>
          </cell>
          <cell r="G573">
            <v>0.12</v>
          </cell>
        </row>
        <row r="574">
          <cell r="D574">
            <v>2040000961</v>
          </cell>
          <cell r="E574" t="str">
            <v>FINECEF 50 Oral Suspension 30ml</v>
          </cell>
          <cell r="F574">
            <v>30042039</v>
          </cell>
          <cell r="G574">
            <v>0.12</v>
          </cell>
        </row>
        <row r="575">
          <cell r="D575">
            <v>2040000962</v>
          </cell>
          <cell r="E575" t="str">
            <v>FINECEF - T Injection 1.125gm</v>
          </cell>
          <cell r="F575">
            <v>30042019</v>
          </cell>
          <cell r="G575">
            <v>0.12</v>
          </cell>
        </row>
        <row r="576">
          <cell r="D576">
            <v>2040000964</v>
          </cell>
          <cell r="E576" t="str">
            <v>FINECEF - T Injection 562.5mg</v>
          </cell>
          <cell r="F576">
            <v>30042019</v>
          </cell>
          <cell r="G576">
            <v>0.12</v>
          </cell>
        </row>
        <row r="577">
          <cell r="D577">
            <v>2040000965</v>
          </cell>
          <cell r="E577" t="str">
            <v>Finecef-T 281.25 mg 1s</v>
          </cell>
          <cell r="F577">
            <v>30042019</v>
          </cell>
          <cell r="G577">
            <v>0.12</v>
          </cell>
        </row>
        <row r="578">
          <cell r="D578">
            <v>2040000966</v>
          </cell>
          <cell r="E578" t="str">
            <v>FINECEF 100 Dry syp 1's</v>
          </cell>
          <cell r="F578">
            <v>30042039</v>
          </cell>
          <cell r="G578">
            <v>0.12</v>
          </cell>
        </row>
        <row r="579">
          <cell r="D579">
            <v>2040000967</v>
          </cell>
          <cell r="E579" t="str">
            <v>Finecef 1 g inj</v>
          </cell>
          <cell r="F579">
            <v>30042019</v>
          </cell>
          <cell r="G579">
            <v>0.12</v>
          </cell>
        </row>
        <row r="580">
          <cell r="D580">
            <v>2040000968</v>
          </cell>
          <cell r="E580" t="str">
            <v>Finecef 250 mg inj</v>
          </cell>
          <cell r="F580">
            <v>30042019</v>
          </cell>
          <cell r="G580">
            <v>0.12</v>
          </cell>
        </row>
        <row r="581">
          <cell r="D581">
            <v>2040000969</v>
          </cell>
          <cell r="E581" t="str">
            <v>Finecef 500 mg inj</v>
          </cell>
          <cell r="F581">
            <v>30042019</v>
          </cell>
          <cell r="G581">
            <v>0.12</v>
          </cell>
        </row>
        <row r="582">
          <cell r="D582">
            <v>2040000972</v>
          </cell>
          <cell r="E582" t="str">
            <v>FINECEF- 100 DT- 10's</v>
          </cell>
          <cell r="F582">
            <v>30042039</v>
          </cell>
          <cell r="G582">
            <v>0.12</v>
          </cell>
        </row>
        <row r="583">
          <cell r="D583">
            <v>2040000973</v>
          </cell>
          <cell r="E583" t="str">
            <v>FINECEF- 200 DT- 10's</v>
          </cell>
          <cell r="F583">
            <v>30042039</v>
          </cell>
          <cell r="G583">
            <v>0.12</v>
          </cell>
        </row>
        <row r="584">
          <cell r="D584">
            <v>2040000975</v>
          </cell>
          <cell r="E584" t="str">
            <v>Finecef O 200mg Tabs 10s</v>
          </cell>
          <cell r="F584">
            <v>30042034</v>
          </cell>
          <cell r="G584">
            <v>0.12</v>
          </cell>
        </row>
        <row r="585">
          <cell r="D585">
            <v>2040000999</v>
          </cell>
          <cell r="E585" t="str">
            <v>NIPLONAC - FORTE Tablets 10s</v>
          </cell>
          <cell r="F585">
            <v>30049069</v>
          </cell>
          <cell r="G585">
            <v>0.12</v>
          </cell>
        </row>
        <row r="586">
          <cell r="D586">
            <v>2040001003</v>
          </cell>
          <cell r="E586" t="str">
            <v>PANDIFF Capsules 10s</v>
          </cell>
          <cell r="F586">
            <v>30049099</v>
          </cell>
          <cell r="G586">
            <v>0.12</v>
          </cell>
        </row>
        <row r="587">
          <cell r="D587">
            <v>2040001004</v>
          </cell>
          <cell r="E587" t="str">
            <v>Pandiff IV Vial 40mg</v>
          </cell>
          <cell r="F587">
            <v>30049039</v>
          </cell>
          <cell r="G587">
            <v>0.12</v>
          </cell>
        </row>
        <row r="588">
          <cell r="D588">
            <v>2040001079</v>
          </cell>
          <cell r="E588" t="str">
            <v>Cerom 250 tabs 10's</v>
          </cell>
          <cell r="F588" t="str">
            <v>30042099</v>
          </cell>
          <cell r="G588">
            <v>0.12</v>
          </cell>
        </row>
        <row r="589">
          <cell r="D589">
            <v>2040001081</v>
          </cell>
          <cell r="E589" t="str">
            <v>CEROM Dry Syrup 30ml</v>
          </cell>
          <cell r="F589">
            <v>30042019</v>
          </cell>
          <cell r="G589">
            <v>0.12</v>
          </cell>
        </row>
        <row r="590">
          <cell r="D590">
            <v>2040001082</v>
          </cell>
          <cell r="E590" t="str">
            <v>Cerom 500 Tabs- 10's</v>
          </cell>
          <cell r="F590" t="str">
            <v>30042099</v>
          </cell>
          <cell r="G590">
            <v>0.12</v>
          </cell>
        </row>
        <row r="591">
          <cell r="D591">
            <v>2040001083</v>
          </cell>
          <cell r="E591" t="str">
            <v>Cerom CV Tabs 250mg 6s</v>
          </cell>
          <cell r="F591" t="str">
            <v>30049099</v>
          </cell>
          <cell r="G591">
            <v>0.12</v>
          </cell>
        </row>
        <row r="592">
          <cell r="D592">
            <v>2040001084</v>
          </cell>
          <cell r="E592" t="str">
            <v>Cerom CV Tabs 500mg 6s</v>
          </cell>
          <cell r="F592" t="str">
            <v>30049099</v>
          </cell>
          <cell r="G592">
            <v>0.12</v>
          </cell>
        </row>
        <row r="593">
          <cell r="D593">
            <v>2040001097</v>
          </cell>
          <cell r="E593" t="str">
            <v>Anafortan Inj 20 ml</v>
          </cell>
          <cell r="F593">
            <v>30049069</v>
          </cell>
          <cell r="G593">
            <v>0.12</v>
          </cell>
        </row>
        <row r="594">
          <cell r="D594">
            <v>2040001098</v>
          </cell>
          <cell r="E594" t="str">
            <v>Anafortan Inj 2 ml</v>
          </cell>
          <cell r="F594">
            <v>30049069</v>
          </cell>
          <cell r="G594">
            <v>0.12</v>
          </cell>
        </row>
        <row r="595">
          <cell r="D595">
            <v>2040001099</v>
          </cell>
          <cell r="E595" t="str">
            <v>Anafortan drops 10 ml</v>
          </cell>
          <cell r="F595" t="str">
            <v>30049039</v>
          </cell>
          <cell r="G595">
            <v>0.12</v>
          </cell>
        </row>
        <row r="596">
          <cell r="D596">
            <v>2040001100</v>
          </cell>
          <cell r="E596" t="str">
            <v>Anafortan MF Tablets 10s</v>
          </cell>
          <cell r="F596" t="str">
            <v>30045039</v>
          </cell>
          <cell r="G596">
            <v>0.12</v>
          </cell>
        </row>
        <row r="597">
          <cell r="D597">
            <v>2040001101</v>
          </cell>
          <cell r="E597" t="str">
            <v>Anaspas tabs 10's</v>
          </cell>
          <cell r="F597">
            <v>30049069</v>
          </cell>
          <cell r="G597">
            <v>0.12</v>
          </cell>
        </row>
        <row r="598">
          <cell r="D598">
            <v>2040001102</v>
          </cell>
          <cell r="E598" t="str">
            <v>Anaspas Inj 2ml</v>
          </cell>
          <cell r="F598">
            <v>30049069</v>
          </cell>
          <cell r="G598">
            <v>0.12</v>
          </cell>
        </row>
        <row r="599">
          <cell r="D599">
            <v>2040001103</v>
          </cell>
          <cell r="E599" t="str">
            <v>Cefi XL 100 tabs 10's</v>
          </cell>
          <cell r="F599">
            <v>30042019</v>
          </cell>
          <cell r="G599">
            <v>0.12</v>
          </cell>
        </row>
        <row r="600">
          <cell r="D600">
            <v>2040001105</v>
          </cell>
          <cell r="E600" t="str">
            <v>Cefi DT 50 tabs 10's</v>
          </cell>
          <cell r="F600">
            <v>30042019</v>
          </cell>
          <cell r="G600">
            <v>0.12</v>
          </cell>
        </row>
        <row r="601">
          <cell r="D601">
            <v>2040001106</v>
          </cell>
          <cell r="E601" t="str">
            <v>Cefi DT 100 tabs 10's</v>
          </cell>
          <cell r="F601">
            <v>30042019</v>
          </cell>
          <cell r="G601">
            <v>0.12</v>
          </cell>
        </row>
        <row r="602">
          <cell r="D602">
            <v>2040001107</v>
          </cell>
          <cell r="E602" t="str">
            <v>Cefi 200 tabs 10's</v>
          </cell>
          <cell r="F602">
            <v>30042019</v>
          </cell>
          <cell r="G602">
            <v>0.12</v>
          </cell>
        </row>
        <row r="603">
          <cell r="D603">
            <v>2040001109</v>
          </cell>
          <cell r="E603" t="str">
            <v>Cefi 50 dry syp</v>
          </cell>
          <cell r="F603">
            <v>30042019</v>
          </cell>
          <cell r="G603">
            <v>0.12</v>
          </cell>
        </row>
        <row r="604">
          <cell r="D604">
            <v>2040001117</v>
          </cell>
          <cell r="E604" t="str">
            <v>Cefi O  200 -10 's tabs</v>
          </cell>
          <cell r="F604">
            <v>30042034</v>
          </cell>
          <cell r="G604">
            <v>0.12</v>
          </cell>
        </row>
        <row r="605">
          <cell r="D605">
            <v>2040001119</v>
          </cell>
          <cell r="E605" t="str">
            <v>CEFI-XL D RF 200 -10's</v>
          </cell>
          <cell r="F605">
            <v>30042019</v>
          </cell>
          <cell r="G605">
            <v>0.12</v>
          </cell>
        </row>
        <row r="606">
          <cell r="D606">
            <v>2040001122</v>
          </cell>
          <cell r="E606" t="str">
            <v>CEFI-OZ Tab 6's</v>
          </cell>
          <cell r="F606">
            <v>30042019</v>
          </cell>
          <cell r="G606">
            <v>0.12</v>
          </cell>
        </row>
        <row r="607">
          <cell r="D607">
            <v>2040001315</v>
          </cell>
          <cell r="E607" t="str">
            <v>MALATRIT- S inj.</v>
          </cell>
          <cell r="F607">
            <v>30049099</v>
          </cell>
          <cell r="G607">
            <v>0.12</v>
          </cell>
        </row>
        <row r="608">
          <cell r="D608">
            <v>2040001316</v>
          </cell>
          <cell r="E608" t="str">
            <v>MALATRIT-E Inj 2 ml</v>
          </cell>
          <cell r="F608">
            <v>30049059</v>
          </cell>
          <cell r="G608">
            <v>0.05</v>
          </cell>
        </row>
        <row r="609">
          <cell r="D609">
            <v>2040001418</v>
          </cell>
          <cell r="E609" t="str">
            <v>Malatrit EL Tablets 6s</v>
          </cell>
          <cell r="F609">
            <v>30049059</v>
          </cell>
          <cell r="G609">
            <v>0.12</v>
          </cell>
        </row>
        <row r="610">
          <cell r="D610">
            <v>2040001483</v>
          </cell>
          <cell r="E610" t="str">
            <v>Allerdest M  Tabs 10's</v>
          </cell>
          <cell r="F610" t="str">
            <v>30049039</v>
          </cell>
          <cell r="G610">
            <v>0.12</v>
          </cell>
        </row>
        <row r="611">
          <cell r="D611">
            <v>2040001484</v>
          </cell>
          <cell r="E611" t="str">
            <v>Allerdest 5mg Tabs 10's</v>
          </cell>
          <cell r="F611" t="str">
            <v>30049039</v>
          </cell>
          <cell r="G611">
            <v>0.12</v>
          </cell>
        </row>
        <row r="612">
          <cell r="D612">
            <v>2040003764</v>
          </cell>
          <cell r="E612" t="str">
            <v>FIGHTOX -KID Tablets 10's</v>
          </cell>
          <cell r="F612">
            <v>30041030</v>
          </cell>
          <cell r="G612">
            <v>0.12</v>
          </cell>
        </row>
        <row r="613">
          <cell r="D613">
            <v>2040003765</v>
          </cell>
          <cell r="E613" t="str">
            <v>FIGHTOX 375 Tablets 10's</v>
          </cell>
          <cell r="F613">
            <v>30041030</v>
          </cell>
          <cell r="G613">
            <v>0.12</v>
          </cell>
        </row>
        <row r="614">
          <cell r="D614">
            <v>2040003766</v>
          </cell>
          <cell r="E614" t="str">
            <v>FIGHTOX 625 Tablets 10's</v>
          </cell>
          <cell r="F614">
            <v>30041030</v>
          </cell>
          <cell r="G614">
            <v>0.12</v>
          </cell>
        </row>
        <row r="615">
          <cell r="D615">
            <v>2040004174</v>
          </cell>
          <cell r="E615" t="str">
            <v>Anafortan tabs 15's</v>
          </cell>
          <cell r="F615">
            <v>30049069</v>
          </cell>
          <cell r="G615">
            <v>0.12</v>
          </cell>
        </row>
        <row r="616">
          <cell r="D616">
            <v>2040005885</v>
          </cell>
          <cell r="E616" t="str">
            <v>Reboot M Syrup</v>
          </cell>
          <cell r="F616">
            <v>21069099</v>
          </cell>
          <cell r="G616">
            <v>0.28</v>
          </cell>
        </row>
        <row r="617">
          <cell r="D617">
            <v>2040006355</v>
          </cell>
          <cell r="E617" t="str">
            <v>Reboot M Caps</v>
          </cell>
          <cell r="F617" t="str">
            <v>30045090</v>
          </cell>
          <cell r="G617">
            <v>0.12</v>
          </cell>
        </row>
        <row r="618">
          <cell r="D618">
            <v>2040006565</v>
          </cell>
          <cell r="E618" t="str">
            <v>Fightox Dry Syrup 30ml WFI</v>
          </cell>
          <cell r="F618" t="str">
            <v>30042019</v>
          </cell>
          <cell r="G618">
            <v>0.12</v>
          </cell>
        </row>
        <row r="619">
          <cell r="D619">
            <v>2040006604</v>
          </cell>
          <cell r="E619" t="str">
            <v>Gutnext 1 g Sachet</v>
          </cell>
          <cell r="F619">
            <v>30049011</v>
          </cell>
          <cell r="G619">
            <v>0.12</v>
          </cell>
        </row>
        <row r="620">
          <cell r="D620">
            <v>2040006636</v>
          </cell>
          <cell r="E620" t="str">
            <v>Cerom Injection 750 Mg</v>
          </cell>
          <cell r="F620">
            <v>30042019</v>
          </cell>
          <cell r="G620">
            <v>0.12</v>
          </cell>
        </row>
        <row r="621">
          <cell r="D621">
            <v>2040006637</v>
          </cell>
          <cell r="E621" t="str">
            <v>Cerom Injection 1500 Mg</v>
          </cell>
          <cell r="F621">
            <v>30042019</v>
          </cell>
          <cell r="G621">
            <v>0.12</v>
          </cell>
        </row>
        <row r="622">
          <cell r="D622">
            <v>2040000929</v>
          </cell>
          <cell r="E622" t="str">
            <v>AZRO 100 DT Tablets 3s</v>
          </cell>
          <cell r="F622">
            <v>30042064</v>
          </cell>
          <cell r="G622">
            <v>0.12</v>
          </cell>
        </row>
        <row r="623">
          <cell r="D623" t="str">
            <v>2040006355</v>
          </cell>
          <cell r="E623" t="str">
            <v>Reboot M Capsule</v>
          </cell>
          <cell r="F623">
            <v>30045090</v>
          </cell>
          <cell r="G623">
            <v>0.12</v>
          </cell>
        </row>
        <row r="624">
          <cell r="D624">
            <v>2040001391</v>
          </cell>
          <cell r="E624" t="str">
            <v>Avene Thermal Water 50 ml</v>
          </cell>
          <cell r="F624">
            <v>33049990</v>
          </cell>
          <cell r="G624">
            <v>0.28</v>
          </cell>
        </row>
        <row r="625">
          <cell r="D625">
            <v>2040001392</v>
          </cell>
          <cell r="E625" t="str">
            <v>Avene Thermal Water 150 ml</v>
          </cell>
          <cell r="F625">
            <v>33049990</v>
          </cell>
          <cell r="G625">
            <v>0.28</v>
          </cell>
        </row>
        <row r="626">
          <cell r="D626">
            <v>2040001398</v>
          </cell>
          <cell r="E626" t="str">
            <v>Rich Compensating Cream 50ml</v>
          </cell>
          <cell r="F626">
            <v>33049990</v>
          </cell>
          <cell r="G626">
            <v>0.28</v>
          </cell>
        </row>
        <row r="627">
          <cell r="D627">
            <v>2040001404</v>
          </cell>
          <cell r="E627" t="str">
            <v>Clean-AC Cream 40ML</v>
          </cell>
          <cell r="F627">
            <v>33049990</v>
          </cell>
          <cell r="G627">
            <v>0.28</v>
          </cell>
        </row>
        <row r="628">
          <cell r="D628">
            <v>2040001406</v>
          </cell>
          <cell r="E628" t="str">
            <v>Cicalfate Cream 40ML</v>
          </cell>
          <cell r="F628">
            <v>33049990</v>
          </cell>
          <cell r="G628">
            <v>0.28</v>
          </cell>
        </row>
        <row r="629">
          <cell r="D629">
            <v>2040001408</v>
          </cell>
          <cell r="E629" t="str">
            <v>TriXera + Selectiose Emollient Cream 200</v>
          </cell>
          <cell r="F629">
            <v>33049990</v>
          </cell>
          <cell r="G629">
            <v>0.28</v>
          </cell>
        </row>
        <row r="630">
          <cell r="D630">
            <v>2040001409</v>
          </cell>
          <cell r="E630" t="str">
            <v>Very High Protection SPF 50 + Cream 50ML</v>
          </cell>
          <cell r="F630">
            <v>33049990</v>
          </cell>
          <cell r="G630">
            <v>0.28</v>
          </cell>
        </row>
        <row r="631">
          <cell r="D631">
            <v>2040001410</v>
          </cell>
          <cell r="E631" t="str">
            <v>Very High Protection SPF 50 + Emulsion 5</v>
          </cell>
          <cell r="F631">
            <v>33049990</v>
          </cell>
          <cell r="G631">
            <v>0.28</v>
          </cell>
        </row>
        <row r="632">
          <cell r="D632">
            <v>2040001495</v>
          </cell>
          <cell r="E632" t="str">
            <v>Triacneal cream 30ml</v>
          </cell>
          <cell r="F632">
            <v>33049990</v>
          </cell>
          <cell r="G632">
            <v>0.28</v>
          </cell>
        </row>
        <row r="633">
          <cell r="D633">
            <v>2040003783</v>
          </cell>
          <cell r="E633" t="str">
            <v>High Protection SPF30 Lip Balm 3g</v>
          </cell>
          <cell r="F633">
            <v>33049990</v>
          </cell>
          <cell r="G633">
            <v>0.28</v>
          </cell>
        </row>
        <row r="634">
          <cell r="D634">
            <v>2040003784</v>
          </cell>
          <cell r="E634" t="str">
            <v>Very High Protection SPF50+Spray 200ml</v>
          </cell>
          <cell r="F634">
            <v>33049990</v>
          </cell>
          <cell r="G634">
            <v>0.28</v>
          </cell>
        </row>
        <row r="635">
          <cell r="D635">
            <v>2040003795</v>
          </cell>
          <cell r="E635" t="str">
            <v>Sensitive White Whitening Essence 50ml</v>
          </cell>
          <cell r="F635">
            <v>33049990</v>
          </cell>
          <cell r="G635">
            <v>0.28</v>
          </cell>
        </row>
        <row r="636">
          <cell r="D636">
            <v>2040004814</v>
          </cell>
          <cell r="E636" t="str">
            <v>D-PIGMENT LIGHT 30ML</v>
          </cell>
          <cell r="F636">
            <v>33049990</v>
          </cell>
          <cell r="G636">
            <v>0.28</v>
          </cell>
        </row>
        <row r="637">
          <cell r="D637">
            <v>2040004816</v>
          </cell>
          <cell r="E637" t="str">
            <v>ELUAGE ANTI WRINKLE CONCENTRATE 15ML</v>
          </cell>
          <cell r="F637">
            <v>33049990</v>
          </cell>
          <cell r="G637">
            <v>0.28</v>
          </cell>
        </row>
        <row r="638">
          <cell r="D638">
            <v>2040004995</v>
          </cell>
          <cell r="E638" t="str">
            <v>YSTHEAL EYE AND LIP CONTOUR CARE 15ML</v>
          </cell>
          <cell r="F638">
            <v>33049990</v>
          </cell>
          <cell r="G638">
            <v>0.28</v>
          </cell>
        </row>
        <row r="639">
          <cell r="D639">
            <v>2040004996</v>
          </cell>
          <cell r="E639" t="str">
            <v>YSTHEAL ANTI WRINKLE EMULSION 30ML</v>
          </cell>
          <cell r="F639">
            <v>33049990</v>
          </cell>
          <cell r="G639">
            <v>0.28</v>
          </cell>
        </row>
        <row r="640">
          <cell r="D640">
            <v>2040004997</v>
          </cell>
          <cell r="E640" t="str">
            <v>YSTHEAL ANTI WRINKLE CREAM 30ML</v>
          </cell>
          <cell r="F640">
            <v>33049990</v>
          </cell>
          <cell r="G640">
            <v>0.28</v>
          </cell>
        </row>
        <row r="641">
          <cell r="D641">
            <v>2040005624</v>
          </cell>
          <cell r="E641" t="str">
            <v>COLD CREAM BODY LOTION 100ML</v>
          </cell>
          <cell r="F641">
            <v>33049990</v>
          </cell>
          <cell r="G641">
            <v>0.28</v>
          </cell>
        </row>
        <row r="642">
          <cell r="D642">
            <v>2040005625</v>
          </cell>
          <cell r="E642" t="str">
            <v>CLEANSING FOAM 150ML</v>
          </cell>
          <cell r="F642">
            <v>33049990</v>
          </cell>
          <cell r="G642">
            <v>0.28</v>
          </cell>
        </row>
        <row r="643">
          <cell r="D643">
            <v>2040005658</v>
          </cell>
          <cell r="E643" t="str">
            <v>MISCELLAR LOTION 200ML</v>
          </cell>
          <cell r="F643">
            <v>33049990</v>
          </cell>
          <cell r="G643">
            <v>0.28</v>
          </cell>
        </row>
        <row r="644">
          <cell r="D644">
            <v>2040005737</v>
          </cell>
          <cell r="E644" t="str">
            <v>Antirougeurs Fort 30 ml</v>
          </cell>
          <cell r="F644">
            <v>33049990</v>
          </cell>
          <cell r="G644">
            <v>0.28</v>
          </cell>
        </row>
        <row r="645">
          <cell r="D645">
            <v>2040005738</v>
          </cell>
          <cell r="E645" t="str">
            <v>Cleanance MAT Emulsion 40 ml</v>
          </cell>
          <cell r="F645">
            <v>33049990</v>
          </cell>
          <cell r="G645">
            <v>0.28</v>
          </cell>
        </row>
        <row r="646">
          <cell r="D646">
            <v>2040005739</v>
          </cell>
          <cell r="E646" t="str">
            <v>Antirougeurs JOUR SPF 20 Emulsion 40 ml</v>
          </cell>
          <cell r="F646">
            <v>33049990</v>
          </cell>
          <cell r="G646">
            <v>0.28</v>
          </cell>
        </row>
        <row r="647">
          <cell r="D647">
            <v>2040006211</v>
          </cell>
          <cell r="E647" t="str">
            <v>Cleanance Cleansing Gel 200ml</v>
          </cell>
          <cell r="F647">
            <v>33049990</v>
          </cell>
          <cell r="G647">
            <v>0.28</v>
          </cell>
        </row>
        <row r="648">
          <cell r="D648">
            <v>2040006216</v>
          </cell>
          <cell r="E648" t="str">
            <v>Cleanance HYDRA Soothing Cream 40ml</v>
          </cell>
          <cell r="F648">
            <v>33049990</v>
          </cell>
          <cell r="G648">
            <v>0.28</v>
          </cell>
        </row>
        <row r="649">
          <cell r="D649">
            <v>2040006217</v>
          </cell>
          <cell r="E649" t="str">
            <v>Cleanance MASK Mask Scrub  50ml</v>
          </cell>
          <cell r="F649">
            <v>33049990</v>
          </cell>
          <cell r="G649">
            <v>0.28</v>
          </cell>
        </row>
        <row r="650">
          <cell r="D650">
            <v>2040006334</v>
          </cell>
          <cell r="E650" t="str">
            <v>Cleanance EXPERT 40 ml</v>
          </cell>
          <cell r="F650">
            <v>33049990</v>
          </cell>
          <cell r="G650">
            <v>0.28</v>
          </cell>
        </row>
        <row r="651">
          <cell r="D651">
            <v>2040006335</v>
          </cell>
          <cell r="E651" t="str">
            <v>Mattifying Fluid 50 ml</v>
          </cell>
          <cell r="F651">
            <v>33049990</v>
          </cell>
          <cell r="G651">
            <v>0.28</v>
          </cell>
        </row>
        <row r="652">
          <cell r="D652">
            <v>2040006336</v>
          </cell>
          <cell r="E652" t="str">
            <v>Day Protector UV EX SPF 30 PA 40 ml</v>
          </cell>
          <cell r="F652">
            <v>33049990</v>
          </cell>
          <cell r="G652">
            <v>0.28</v>
          </cell>
        </row>
        <row r="653">
          <cell r="D653">
            <v>2040006456</v>
          </cell>
          <cell r="E653" t="str">
            <v>Cleanance Cleansing Gel 100ml</v>
          </cell>
          <cell r="F653">
            <v>33049990</v>
          </cell>
          <cell r="G653">
            <v>0.28</v>
          </cell>
        </row>
        <row r="654">
          <cell r="D654">
            <v>2040006477</v>
          </cell>
          <cell r="E654" t="str">
            <v>Skin Recovery Cream DEFI</v>
          </cell>
          <cell r="F654">
            <v>33049990</v>
          </cell>
          <cell r="G654">
            <v>0.28</v>
          </cell>
        </row>
        <row r="655">
          <cell r="D655">
            <v>2040004335</v>
          </cell>
          <cell r="E655" t="str">
            <v>Avene Thermal Water 50 ml Special</v>
          </cell>
          <cell r="F655">
            <v>33049990</v>
          </cell>
          <cell r="G655">
            <v>0.28</v>
          </cell>
        </row>
        <row r="656">
          <cell r="D656">
            <v>2040001393</v>
          </cell>
          <cell r="E656" t="str">
            <v>Extremely gentle cleanser lotion</v>
          </cell>
          <cell r="F656">
            <v>33049930</v>
          </cell>
          <cell r="G656">
            <v>0.28</v>
          </cell>
        </row>
        <row r="657">
          <cell r="D657">
            <v>2040001394</v>
          </cell>
          <cell r="E657" t="str">
            <v>Skin recovery cream for intolerant skin</v>
          </cell>
          <cell r="F657">
            <v>33049990</v>
          </cell>
          <cell r="G657">
            <v>0.28</v>
          </cell>
        </row>
        <row r="658">
          <cell r="D658">
            <v>2040001395</v>
          </cell>
          <cell r="E658" t="str">
            <v>Gentle Milk Cleanser</v>
          </cell>
          <cell r="F658">
            <v>33049990</v>
          </cell>
          <cell r="G658">
            <v>0.28</v>
          </cell>
        </row>
        <row r="659">
          <cell r="D659">
            <v>2040001397</v>
          </cell>
          <cell r="E659" t="str">
            <v>Gentle Gel Cleanser</v>
          </cell>
          <cell r="F659">
            <v>33049990</v>
          </cell>
          <cell r="G659">
            <v>0.28</v>
          </cell>
        </row>
        <row r="660">
          <cell r="D660">
            <v>2040001399</v>
          </cell>
          <cell r="E660" t="str">
            <v>REBALANCING SOOTHING EMULSION 50ML</v>
          </cell>
          <cell r="F660">
            <v>33049990</v>
          </cell>
          <cell r="G660">
            <v>0.28</v>
          </cell>
        </row>
        <row r="661">
          <cell r="D661">
            <v>2040001400</v>
          </cell>
          <cell r="E661" t="str">
            <v>Ystheal + Cream 30ML</v>
          </cell>
          <cell r="F661">
            <v>33049990</v>
          </cell>
          <cell r="G661">
            <v>0.28</v>
          </cell>
        </row>
        <row r="662">
          <cell r="D662">
            <v>2040001401</v>
          </cell>
          <cell r="E662" t="str">
            <v>Ystheal + Emulsion</v>
          </cell>
          <cell r="F662">
            <v>33049990</v>
          </cell>
          <cell r="G662">
            <v>0.28</v>
          </cell>
        </row>
        <row r="663">
          <cell r="D663">
            <v>2040001402</v>
          </cell>
          <cell r="E663" t="str">
            <v>Ystheal + Eye Contour</v>
          </cell>
          <cell r="F663">
            <v>33049990</v>
          </cell>
          <cell r="G663">
            <v>0.28</v>
          </cell>
        </row>
        <row r="664">
          <cell r="D664">
            <v>2040001403</v>
          </cell>
          <cell r="E664" t="str">
            <v>Cleanance Gel</v>
          </cell>
          <cell r="F664">
            <v>33049990</v>
          </cell>
          <cell r="G664">
            <v>0.28</v>
          </cell>
        </row>
        <row r="665">
          <cell r="D665">
            <v>2040003777</v>
          </cell>
          <cell r="E665" t="str">
            <v>CLEANANCE MASK 50ML</v>
          </cell>
          <cell r="F665">
            <v>33049990</v>
          </cell>
          <cell r="G665">
            <v>0.28</v>
          </cell>
        </row>
        <row r="666">
          <cell r="D666">
            <v>2030000634</v>
          </cell>
          <cell r="E666" t="str">
            <v>Stator 10mg tab 15's-Sales</v>
          </cell>
          <cell r="F666">
            <v>30042019</v>
          </cell>
          <cell r="G666">
            <v>0.12</v>
          </cell>
        </row>
        <row r="667">
          <cell r="D667">
            <v>2030000635</v>
          </cell>
          <cell r="E667" t="str">
            <v>Stator 20mg tab 15's-Sales</v>
          </cell>
          <cell r="F667">
            <v>30042019</v>
          </cell>
          <cell r="G667">
            <v>0.12</v>
          </cell>
        </row>
        <row r="668">
          <cell r="D668">
            <v>2040000530</v>
          </cell>
          <cell r="E668" t="str">
            <v>STATOR - 40</v>
          </cell>
          <cell r="F668">
            <v>30042019</v>
          </cell>
          <cell r="G668">
            <v>0.12</v>
          </cell>
        </row>
        <row r="669">
          <cell r="D669">
            <v>2040000531</v>
          </cell>
          <cell r="E669" t="str">
            <v>STATOR - F 10T</v>
          </cell>
          <cell r="F669">
            <v>30042019</v>
          </cell>
          <cell r="G669">
            <v>0.12</v>
          </cell>
        </row>
        <row r="670">
          <cell r="D670">
            <v>2040000556</v>
          </cell>
          <cell r="E670" t="str">
            <v>NUBETA 5MG TABS 10S</v>
          </cell>
          <cell r="F670">
            <v>30049099</v>
          </cell>
          <cell r="G670">
            <v>0.12</v>
          </cell>
        </row>
        <row r="671">
          <cell r="D671">
            <v>2040000557</v>
          </cell>
          <cell r="E671" t="str">
            <v>NUBETA 2.5 TABLETS 10S</v>
          </cell>
          <cell r="F671">
            <v>30049099</v>
          </cell>
          <cell r="G671">
            <v>0.12</v>
          </cell>
        </row>
        <row r="672">
          <cell r="D672">
            <v>2040000558</v>
          </cell>
          <cell r="E672" t="str">
            <v>NUBETA - SM TABS 10S</v>
          </cell>
          <cell r="F672">
            <v>30049099</v>
          </cell>
          <cell r="G672">
            <v>0.12</v>
          </cell>
        </row>
        <row r="673">
          <cell r="D673">
            <v>2040000559</v>
          </cell>
          <cell r="E673" t="str">
            <v>NUBETA - H TABS 10S</v>
          </cell>
          <cell r="F673">
            <v>30049099</v>
          </cell>
          <cell r="G673">
            <v>0.12</v>
          </cell>
        </row>
        <row r="674">
          <cell r="D674">
            <v>2040000567</v>
          </cell>
          <cell r="E674" t="str">
            <v>Telpress 20 tab 10's(Reform)-Sales</v>
          </cell>
          <cell r="F674">
            <v>30049099</v>
          </cell>
          <cell r="G674">
            <v>0.12</v>
          </cell>
        </row>
        <row r="675">
          <cell r="D675">
            <v>2040000568</v>
          </cell>
          <cell r="E675" t="str">
            <v>Telpress 40 tab 10's(Reform)-Sales</v>
          </cell>
          <cell r="F675">
            <v>30049099</v>
          </cell>
          <cell r="G675">
            <v>0.12</v>
          </cell>
        </row>
        <row r="676">
          <cell r="D676">
            <v>2040000570</v>
          </cell>
          <cell r="E676" t="str">
            <v>Telpress 80 tab 10's(Reform)-Sales</v>
          </cell>
          <cell r="F676">
            <v>30049099</v>
          </cell>
          <cell r="G676">
            <v>0.12</v>
          </cell>
        </row>
        <row r="677">
          <cell r="D677">
            <v>2040000571</v>
          </cell>
          <cell r="E677" t="str">
            <v>TELPRES  AM  Tablet 10's</v>
          </cell>
          <cell r="F677">
            <v>30049099</v>
          </cell>
          <cell r="G677">
            <v>0.12</v>
          </cell>
        </row>
        <row r="678">
          <cell r="D678">
            <v>2040000573</v>
          </cell>
          <cell r="E678" t="str">
            <v>TELPRES 80- AM tabs 10s</v>
          </cell>
          <cell r="F678">
            <v>30049099</v>
          </cell>
          <cell r="G678">
            <v>0.12</v>
          </cell>
        </row>
        <row r="679">
          <cell r="D679">
            <v>2040000574</v>
          </cell>
          <cell r="E679" t="str">
            <v>Telpres MT 25mg tabs 10s</v>
          </cell>
          <cell r="F679">
            <v>30049079</v>
          </cell>
          <cell r="G679">
            <v>0.12</v>
          </cell>
        </row>
        <row r="680">
          <cell r="D680">
            <v>2040000575</v>
          </cell>
          <cell r="E680" t="str">
            <v>Telpres MT 50mg tabs 10s</v>
          </cell>
          <cell r="F680">
            <v>30049079</v>
          </cell>
          <cell r="G680">
            <v>0.12</v>
          </cell>
        </row>
        <row r="681">
          <cell r="D681">
            <v>2040000576</v>
          </cell>
          <cell r="E681" t="str">
            <v>TELPRES-AMH tabs 10s</v>
          </cell>
          <cell r="F681">
            <v>30049099</v>
          </cell>
          <cell r="G681">
            <v>0.12</v>
          </cell>
        </row>
        <row r="682">
          <cell r="D682">
            <v>2040003241</v>
          </cell>
          <cell r="E682" t="str">
            <v>Stator Asp 75 10s</v>
          </cell>
          <cell r="F682">
            <v>30042019</v>
          </cell>
          <cell r="G682">
            <v>0.12</v>
          </cell>
        </row>
        <row r="683">
          <cell r="D683">
            <v>2040003242</v>
          </cell>
          <cell r="E683" t="str">
            <v>Stator Asp 150 10s</v>
          </cell>
          <cell r="F683">
            <v>30042019</v>
          </cell>
          <cell r="G683">
            <v>0.12</v>
          </cell>
        </row>
        <row r="684">
          <cell r="D684">
            <v>2040003252</v>
          </cell>
          <cell r="E684" t="str">
            <v>IVABID 5  10 Tabs</v>
          </cell>
          <cell r="F684">
            <v>30049099</v>
          </cell>
          <cell r="G684">
            <v>0.12</v>
          </cell>
        </row>
        <row r="685">
          <cell r="D685">
            <v>2040003253</v>
          </cell>
          <cell r="E685" t="str">
            <v>IVABID 7.5  10 Tabs</v>
          </cell>
          <cell r="F685">
            <v>30049099</v>
          </cell>
          <cell r="G685">
            <v>0.12</v>
          </cell>
        </row>
        <row r="686">
          <cell r="D686">
            <v>2040003607</v>
          </cell>
          <cell r="E686" t="str">
            <v>TELPRES 80H tabs 10s</v>
          </cell>
          <cell r="F686">
            <v>30049099</v>
          </cell>
          <cell r="G686">
            <v>0.12</v>
          </cell>
        </row>
        <row r="687">
          <cell r="D687">
            <v>2040004165</v>
          </cell>
          <cell r="E687" t="str">
            <v>TELPRES H 40 TABS 10S USP</v>
          </cell>
          <cell r="F687">
            <v>30049099</v>
          </cell>
          <cell r="G687">
            <v>0.12</v>
          </cell>
        </row>
        <row r="688">
          <cell r="D688">
            <v>2040004603</v>
          </cell>
          <cell r="E688" t="str">
            <v>STATOR 80MG TABS 10S</v>
          </cell>
          <cell r="F688">
            <v>30049079</v>
          </cell>
          <cell r="G688">
            <v>0.12</v>
          </cell>
        </row>
        <row r="689">
          <cell r="D689">
            <v>2040004844</v>
          </cell>
          <cell r="E689" t="str">
            <v>TELPRES CT 40 / 6.25MG TABS 10S</v>
          </cell>
          <cell r="F689">
            <v>30049039</v>
          </cell>
          <cell r="G689">
            <v>0.12</v>
          </cell>
        </row>
        <row r="690">
          <cell r="D690">
            <v>2040004845</v>
          </cell>
          <cell r="E690" t="str">
            <v>TELPRES CT 40 / 12.5MG TABS 10S</v>
          </cell>
          <cell r="F690">
            <v>30049039</v>
          </cell>
          <cell r="G690">
            <v>0.12</v>
          </cell>
        </row>
        <row r="691">
          <cell r="D691">
            <v>2040005665</v>
          </cell>
          <cell r="E691" t="str">
            <v>ISMO 20Tablets -30s Blister Pack</v>
          </cell>
          <cell r="F691">
            <v>30049079</v>
          </cell>
          <cell r="G691">
            <v>0.12</v>
          </cell>
        </row>
        <row r="692">
          <cell r="D692">
            <v>2040005666</v>
          </cell>
          <cell r="E692" t="str">
            <v>ISMO 10Tablets -30s Blister Pack</v>
          </cell>
          <cell r="F692">
            <v>30049079</v>
          </cell>
          <cell r="G692">
            <v>0.12</v>
          </cell>
        </row>
        <row r="693">
          <cell r="D693">
            <v>2040005757</v>
          </cell>
          <cell r="E693" t="str">
            <v>ISMO RETARD 40MG TABS 7S</v>
          </cell>
          <cell r="F693">
            <v>30049079</v>
          </cell>
          <cell r="G693">
            <v>0.12</v>
          </cell>
        </row>
        <row r="694">
          <cell r="D694">
            <v>2040005842</v>
          </cell>
          <cell r="E694" t="str">
            <v>PreLipid Capsules 60s</v>
          </cell>
          <cell r="F694">
            <v>21069099</v>
          </cell>
          <cell r="G694">
            <v>0.28</v>
          </cell>
        </row>
        <row r="695">
          <cell r="D695">
            <v>2030000085</v>
          </cell>
          <cell r="E695" t="str">
            <v>ISMO 10 Tablets</v>
          </cell>
          <cell r="F695">
            <v>30049079</v>
          </cell>
          <cell r="G695">
            <v>0.12</v>
          </cell>
        </row>
        <row r="696">
          <cell r="D696">
            <v>2030000086</v>
          </cell>
          <cell r="E696" t="str">
            <v>ISMO 20 Tablets</v>
          </cell>
          <cell r="F696">
            <v>30049079</v>
          </cell>
          <cell r="G696">
            <v>0.12</v>
          </cell>
        </row>
        <row r="697">
          <cell r="D697">
            <v>2030000084</v>
          </cell>
          <cell r="E697" t="str">
            <v>ISMO Retard 40mg</v>
          </cell>
          <cell r="F697">
            <v>30049079</v>
          </cell>
          <cell r="G697">
            <v>0.12</v>
          </cell>
        </row>
        <row r="698">
          <cell r="D698">
            <v>2030000209</v>
          </cell>
          <cell r="E698" t="str">
            <v>NUBETA 5MG TABLETS</v>
          </cell>
          <cell r="F698">
            <v>30049069</v>
          </cell>
          <cell r="G698">
            <v>0.12</v>
          </cell>
        </row>
        <row r="699">
          <cell r="D699">
            <v>2030000208</v>
          </cell>
          <cell r="E699" t="str">
            <v>NUBETA 2.50MG TABLETS</v>
          </cell>
          <cell r="F699">
            <v>30049069</v>
          </cell>
          <cell r="G699">
            <v>0.12</v>
          </cell>
        </row>
        <row r="700">
          <cell r="D700">
            <v>2030000690</v>
          </cell>
          <cell r="E700" t="str">
            <v>TELPRESS 20 TAB 10'S(REFORM)-SALES</v>
          </cell>
          <cell r="F700">
            <v>30049079</v>
          </cell>
          <cell r="G700">
            <v>0.12</v>
          </cell>
        </row>
        <row r="701">
          <cell r="D701">
            <v>2030000691</v>
          </cell>
          <cell r="E701" t="str">
            <v>TELPRESS 40 TAB 10'S(REFORM)-SALES</v>
          </cell>
          <cell r="F701">
            <v>30049079</v>
          </cell>
          <cell r="G701">
            <v>0.12</v>
          </cell>
        </row>
        <row r="702">
          <cell r="D702">
            <v>2030000692</v>
          </cell>
          <cell r="E702" t="str">
            <v>Telpress 80 tab 10's(Reform)-Sales</v>
          </cell>
          <cell r="F702">
            <v>30049079</v>
          </cell>
          <cell r="G702">
            <v>0.12</v>
          </cell>
        </row>
        <row r="703">
          <cell r="D703">
            <v>2030000012</v>
          </cell>
          <cell r="E703" t="str">
            <v>CALAPTIN 40MG TABS 10S</v>
          </cell>
          <cell r="F703">
            <v>30049072</v>
          </cell>
          <cell r="G703">
            <v>0.12</v>
          </cell>
        </row>
        <row r="704">
          <cell r="D704">
            <v>2030000013</v>
          </cell>
          <cell r="E704" t="str">
            <v>CALAPTIN 80MG TABS 10S</v>
          </cell>
          <cell r="F704">
            <v>30049072</v>
          </cell>
          <cell r="G704">
            <v>0.12</v>
          </cell>
        </row>
        <row r="705">
          <cell r="D705">
            <v>2030000014</v>
          </cell>
          <cell r="E705" t="str">
            <v>CALAPTIN 120MG SR TABS 10S</v>
          </cell>
          <cell r="F705">
            <v>30049072</v>
          </cell>
          <cell r="G705">
            <v>0.12</v>
          </cell>
        </row>
        <row r="706">
          <cell r="D706">
            <v>2030000015</v>
          </cell>
          <cell r="E706" t="str">
            <v>CALAPTIN 240MG SR TABS 10S</v>
          </cell>
          <cell r="F706">
            <v>30049072</v>
          </cell>
          <cell r="G706">
            <v>0.12</v>
          </cell>
        </row>
        <row r="707">
          <cell r="D707">
            <v>2030000222</v>
          </cell>
          <cell r="E707" t="str">
            <v>Acitrom 1mg tablets 30s</v>
          </cell>
          <cell r="F707">
            <v>30045010</v>
          </cell>
          <cell r="G707">
            <v>0.12</v>
          </cell>
        </row>
        <row r="708">
          <cell r="D708">
            <v>2030000223</v>
          </cell>
          <cell r="E708" t="str">
            <v>Acitrom 2mg tablets 30s</v>
          </cell>
          <cell r="F708">
            <v>30045010</v>
          </cell>
          <cell r="G708">
            <v>0.12</v>
          </cell>
        </row>
        <row r="709">
          <cell r="D709">
            <v>2030000224</v>
          </cell>
          <cell r="E709" t="str">
            <v>Acitrom 3mg tablets 30s</v>
          </cell>
          <cell r="F709">
            <v>30045010</v>
          </cell>
          <cell r="G709">
            <v>0.12</v>
          </cell>
        </row>
        <row r="710">
          <cell r="D710">
            <v>2030000225</v>
          </cell>
          <cell r="E710" t="str">
            <v>Acitrom 4mg tablets 30s</v>
          </cell>
          <cell r="F710">
            <v>30045010</v>
          </cell>
          <cell r="G710">
            <v>0.12</v>
          </cell>
        </row>
        <row r="711">
          <cell r="D711">
            <v>2030000278</v>
          </cell>
          <cell r="E711" t="str">
            <v>DOBUTREX 250MG VIAL</v>
          </cell>
          <cell r="F711">
            <v>30049099</v>
          </cell>
          <cell r="G711">
            <v>0.12</v>
          </cell>
        </row>
        <row r="712">
          <cell r="D712">
            <v>2040000313</v>
          </cell>
          <cell r="E712" t="str">
            <v>ICIKINASE/STREPTOKINASE  1.5 MIU</v>
          </cell>
          <cell r="F712">
            <v>30049084</v>
          </cell>
          <cell r="G712">
            <v>0.12</v>
          </cell>
        </row>
        <row r="713">
          <cell r="D713">
            <v>2040000323</v>
          </cell>
          <cell r="E713" t="str">
            <v>LMWX 20mg 10PFS</v>
          </cell>
          <cell r="F713">
            <v>30019091</v>
          </cell>
          <cell r="G713">
            <v>0.05</v>
          </cell>
        </row>
        <row r="714">
          <cell r="D714">
            <v>2040000324</v>
          </cell>
          <cell r="E714" t="str">
            <v>LMWX 40mg 10PFS</v>
          </cell>
          <cell r="F714">
            <v>30019091</v>
          </cell>
          <cell r="G714">
            <v>0.05</v>
          </cell>
        </row>
        <row r="715">
          <cell r="D715">
            <v>2040000325</v>
          </cell>
          <cell r="E715" t="str">
            <v>LMWX 60mg 10PFS</v>
          </cell>
          <cell r="F715">
            <v>30019091</v>
          </cell>
          <cell r="G715">
            <v>0.05</v>
          </cell>
        </row>
        <row r="716">
          <cell r="D716">
            <v>2040000326</v>
          </cell>
          <cell r="E716" t="str">
            <v>LMWX 80mg 10PFS</v>
          </cell>
          <cell r="F716">
            <v>30019091</v>
          </cell>
          <cell r="G716">
            <v>0.05</v>
          </cell>
        </row>
        <row r="717">
          <cell r="D717">
            <v>2040000417</v>
          </cell>
          <cell r="E717" t="str">
            <v>STROMIX 75 MG TABS 10S</v>
          </cell>
          <cell r="F717" t="str">
            <v>30049099</v>
          </cell>
          <cell r="G717">
            <v>0.12</v>
          </cell>
        </row>
        <row r="718">
          <cell r="D718">
            <v>2040000418</v>
          </cell>
          <cell r="E718" t="str">
            <v>STROMIX A 150 CAPS 10S</v>
          </cell>
          <cell r="F718">
            <v>30049062</v>
          </cell>
          <cell r="G718">
            <v>0.12</v>
          </cell>
        </row>
        <row r="719">
          <cell r="D719">
            <v>2040000419</v>
          </cell>
          <cell r="E719" t="str">
            <v>STROMIX A 75 CAPS 10S</v>
          </cell>
          <cell r="F719">
            <v>30049062</v>
          </cell>
          <cell r="G719">
            <v>0.12</v>
          </cell>
        </row>
        <row r="720">
          <cell r="D720">
            <v>2040000450</v>
          </cell>
          <cell r="E720" t="str">
            <v>XARBH TAB 10S</v>
          </cell>
          <cell r="F720">
            <v>30049099</v>
          </cell>
          <cell r="G720">
            <v>0.12</v>
          </cell>
        </row>
        <row r="721">
          <cell r="D721">
            <v>2040000451</v>
          </cell>
          <cell r="E721" t="str">
            <v>XARB 150MG TAB 10S</v>
          </cell>
          <cell r="F721">
            <v>30049099</v>
          </cell>
          <cell r="G721">
            <v>0.12</v>
          </cell>
        </row>
        <row r="722">
          <cell r="D722">
            <v>2040000452</v>
          </cell>
          <cell r="E722" t="str">
            <v>XARB 300MG TAB 10S</v>
          </cell>
          <cell r="F722">
            <v>30049099</v>
          </cell>
          <cell r="G722">
            <v>0.12</v>
          </cell>
        </row>
        <row r="723">
          <cell r="D723">
            <v>2040000728</v>
          </cell>
          <cell r="E723" t="str">
            <v>AGGRIBLOC 5MG/100ML INFUSION</v>
          </cell>
          <cell r="F723">
            <v>30049099</v>
          </cell>
          <cell r="G723">
            <v>0.12</v>
          </cell>
        </row>
        <row r="724">
          <cell r="D724">
            <v>2040000741</v>
          </cell>
          <cell r="E724" t="str">
            <v>TORESA  10MG TABLETS 10'S</v>
          </cell>
          <cell r="F724" t="str">
            <v>30049079</v>
          </cell>
          <cell r="G724">
            <v>0.12</v>
          </cell>
        </row>
        <row r="725">
          <cell r="D725">
            <v>2040000742</v>
          </cell>
          <cell r="E725" t="str">
            <v>TORESA  20MG TABLETS 10'S</v>
          </cell>
          <cell r="F725" t="str">
            <v>30049079</v>
          </cell>
          <cell r="G725">
            <v>0.12</v>
          </cell>
        </row>
        <row r="726">
          <cell r="D726">
            <v>2040001006</v>
          </cell>
          <cell r="E726" t="str">
            <v>Eptifab Injection  - 10 ml</v>
          </cell>
          <cell r="F726">
            <v>30049099</v>
          </cell>
          <cell r="G726">
            <v>0.05</v>
          </cell>
        </row>
        <row r="727">
          <cell r="D727">
            <v>2040001007</v>
          </cell>
          <cell r="E727" t="str">
            <v>Eptifab Injection  - 100 ml</v>
          </cell>
          <cell r="F727">
            <v>30049099</v>
          </cell>
          <cell r="G727">
            <v>0.05</v>
          </cell>
        </row>
        <row r="728">
          <cell r="D728">
            <v>2040001209</v>
          </cell>
          <cell r="E728" t="str">
            <v>CAAT - 40 10T</v>
          </cell>
          <cell r="F728">
            <v>30042019</v>
          </cell>
          <cell r="G728">
            <v>0.12</v>
          </cell>
        </row>
        <row r="729">
          <cell r="D729">
            <v>2040001210</v>
          </cell>
          <cell r="E729" t="str">
            <v>CAAT - 80 10s</v>
          </cell>
          <cell r="F729">
            <v>30042019</v>
          </cell>
          <cell r="G729">
            <v>0.12</v>
          </cell>
        </row>
        <row r="730">
          <cell r="D730">
            <v>2040001211</v>
          </cell>
          <cell r="E730" t="str">
            <v>Nicoduce OD 10 mg tabs</v>
          </cell>
          <cell r="F730">
            <v>30049099</v>
          </cell>
          <cell r="G730">
            <v>0.12</v>
          </cell>
        </row>
        <row r="731">
          <cell r="D731">
            <v>2040001233</v>
          </cell>
          <cell r="E731" t="str">
            <v>BIVASAVE</v>
          </cell>
          <cell r="F731">
            <v>30049099</v>
          </cell>
          <cell r="G731">
            <v>0.12</v>
          </cell>
        </row>
        <row r="732">
          <cell r="D732">
            <v>2040001446</v>
          </cell>
          <cell r="E732" t="str">
            <v>LOFH - 25000 IU 5ml</v>
          </cell>
          <cell r="F732">
            <v>30019091</v>
          </cell>
          <cell r="G732">
            <v>0.05</v>
          </cell>
        </row>
        <row r="733">
          <cell r="D733">
            <v>2040001447</v>
          </cell>
          <cell r="E733" t="str">
            <v>LOFH - 5000 IU 5ml</v>
          </cell>
          <cell r="F733">
            <v>30019091</v>
          </cell>
          <cell r="G733">
            <v>0.05</v>
          </cell>
        </row>
        <row r="734">
          <cell r="D734">
            <v>2040001491</v>
          </cell>
          <cell r="E734" t="str">
            <v>Retelex Kit Sales</v>
          </cell>
          <cell r="F734">
            <v>30045010</v>
          </cell>
          <cell r="G734">
            <v>0.12</v>
          </cell>
        </row>
        <row r="735">
          <cell r="D735">
            <v>2040003246</v>
          </cell>
          <cell r="E735" t="str">
            <v>NICODUCE - 5</v>
          </cell>
          <cell r="F735">
            <v>30049099</v>
          </cell>
          <cell r="G735">
            <v>0.12</v>
          </cell>
        </row>
        <row r="736">
          <cell r="D736">
            <v>2040003247</v>
          </cell>
          <cell r="E736" t="str">
            <v>NICODUCE - 10</v>
          </cell>
          <cell r="F736">
            <v>30049099</v>
          </cell>
          <cell r="G736">
            <v>0.12</v>
          </cell>
        </row>
        <row r="737">
          <cell r="D737">
            <v>2040003366</v>
          </cell>
          <cell r="E737" t="str">
            <v>TORESA - 5mg 10s</v>
          </cell>
          <cell r="F737" t="str">
            <v>30049079</v>
          </cell>
          <cell r="G737">
            <v>0.12</v>
          </cell>
        </row>
        <row r="738">
          <cell r="D738">
            <v>2040003608</v>
          </cell>
          <cell r="E738" t="str">
            <v>Acitrom 0.5 tabs 10</v>
          </cell>
          <cell r="F738">
            <v>30045010</v>
          </cell>
          <cell r="G738">
            <v>0.12</v>
          </cell>
        </row>
        <row r="739">
          <cell r="D739">
            <v>2040003645</v>
          </cell>
          <cell r="E739" t="str">
            <v>CAAT 10MG TABS 15S</v>
          </cell>
          <cell r="F739">
            <v>30042019</v>
          </cell>
          <cell r="G739">
            <v>0.12</v>
          </cell>
        </row>
        <row r="740">
          <cell r="D740">
            <v>2040003646</v>
          </cell>
          <cell r="E740" t="str">
            <v>CAAT 20MG TABS 15S</v>
          </cell>
          <cell r="F740">
            <v>30042019</v>
          </cell>
          <cell r="G740">
            <v>0.12</v>
          </cell>
        </row>
        <row r="741">
          <cell r="D741">
            <v>2040004768</v>
          </cell>
          <cell r="E741" t="str">
            <v>FONDAZEST 2.5MG 1PFS 0.5ML</v>
          </cell>
          <cell r="F741">
            <v>30049099</v>
          </cell>
          <cell r="G741">
            <v>0.05</v>
          </cell>
        </row>
        <row r="742">
          <cell r="D742">
            <v>2030002369</v>
          </cell>
          <cell r="E742" t="str">
            <v>CALAPTIN 40 Tablets</v>
          </cell>
          <cell r="F742">
            <v>30049072</v>
          </cell>
          <cell r="G742">
            <v>0.12</v>
          </cell>
        </row>
        <row r="743">
          <cell r="D743">
            <v>2040006659</v>
          </cell>
          <cell r="E743" t="str">
            <v>STROMIX A 75 CAPS 10S ALU-ALU BLISTER</v>
          </cell>
          <cell r="F743">
            <v>30049094</v>
          </cell>
          <cell r="G743">
            <v>0.12</v>
          </cell>
        </row>
        <row r="744">
          <cell r="D744">
            <v>2040006658</v>
          </cell>
          <cell r="E744" t="str">
            <v>STROMIX A 150 CAPS 10S ALU-ALU BLISTER</v>
          </cell>
          <cell r="F744">
            <v>30049094</v>
          </cell>
          <cell r="G744">
            <v>0.12</v>
          </cell>
        </row>
        <row r="745">
          <cell r="D745">
            <v>2040005899</v>
          </cell>
          <cell r="E745" t="str">
            <v>Acitrom 1mg tablets 30s</v>
          </cell>
          <cell r="F745">
            <v>30045010</v>
          </cell>
          <cell r="G745">
            <v>0.12</v>
          </cell>
        </row>
        <row r="746">
          <cell r="D746">
            <v>2040005900</v>
          </cell>
          <cell r="E746" t="str">
            <v>Acitrom 2mg tablets 30s</v>
          </cell>
          <cell r="F746">
            <v>30045010</v>
          </cell>
          <cell r="G746">
            <v>0.12</v>
          </cell>
        </row>
        <row r="747">
          <cell r="D747">
            <v>2040005901</v>
          </cell>
          <cell r="E747" t="str">
            <v>ACITROM 3MG</v>
          </cell>
          <cell r="F747">
            <v>30045010</v>
          </cell>
          <cell r="G747">
            <v>0.12</v>
          </cell>
        </row>
        <row r="748">
          <cell r="D748">
            <v>2040005902</v>
          </cell>
          <cell r="E748" t="str">
            <v>Acitrom 4mg tablets 30s</v>
          </cell>
          <cell r="F748">
            <v>30045010</v>
          </cell>
          <cell r="G748">
            <v>0.12</v>
          </cell>
        </row>
        <row r="749">
          <cell r="D749">
            <v>2040004019</v>
          </cell>
          <cell r="E749" t="str">
            <v>CAAT F TABLETS 10S</v>
          </cell>
          <cell r="F749">
            <v>30042019</v>
          </cell>
          <cell r="G749">
            <v>0.12</v>
          </cell>
        </row>
        <row r="750">
          <cell r="D750">
            <v>2040006556</v>
          </cell>
          <cell r="E750" t="str">
            <v>Bupizuva 0.25%   2.5mg/ml </v>
          </cell>
          <cell r="F750">
            <v>30039090</v>
          </cell>
          <cell r="G750">
            <v>0.12</v>
          </cell>
        </row>
        <row r="751">
          <cell r="D751">
            <v>2040006557</v>
          </cell>
          <cell r="E751" t="str">
            <v>Bupizuva 0.50% 5mg/ml </v>
          </cell>
          <cell r="F751">
            <v>30039090</v>
          </cell>
          <cell r="G751">
            <v>0.12</v>
          </cell>
        </row>
        <row r="752">
          <cell r="D752">
            <v>2040006558</v>
          </cell>
          <cell r="E752" t="str">
            <v>Bupizuva Heavy 5mg/ml </v>
          </cell>
          <cell r="F752">
            <v>30039090</v>
          </cell>
          <cell r="G752">
            <v>0.12</v>
          </cell>
        </row>
        <row r="753">
          <cell r="D753">
            <v>2040000135</v>
          </cell>
          <cell r="E753" t="str">
            <v>ICUPEN 500</v>
          </cell>
          <cell r="F753">
            <v>30044099</v>
          </cell>
          <cell r="G753">
            <v>0.12</v>
          </cell>
        </row>
        <row r="754">
          <cell r="D754">
            <v>2040000168</v>
          </cell>
          <cell r="E754" t="str">
            <v>CELEX OD</v>
          </cell>
          <cell r="F754">
            <v>30049063</v>
          </cell>
          <cell r="G754">
            <v>0.12</v>
          </cell>
        </row>
        <row r="755">
          <cell r="D755">
            <v>2040000173</v>
          </cell>
          <cell r="E755" t="str">
            <v>KLACID I.V. 500 MG</v>
          </cell>
          <cell r="F755">
            <v>30049039</v>
          </cell>
          <cell r="G755">
            <v>0.12</v>
          </cell>
        </row>
        <row r="756">
          <cell r="D756">
            <v>2040000342</v>
          </cell>
          <cell r="E756" t="str">
            <v>Malidens IV 100ml</v>
          </cell>
          <cell r="F756">
            <v>30049069</v>
          </cell>
          <cell r="G756">
            <v>0.12</v>
          </cell>
        </row>
        <row r="757">
          <cell r="D757">
            <v>2040001015</v>
          </cell>
          <cell r="E757" t="str">
            <v>CEFIRONE - T INJECTION 1.125GM</v>
          </cell>
          <cell r="F757">
            <v>30042019</v>
          </cell>
          <cell r="G757">
            <v>0.12</v>
          </cell>
        </row>
        <row r="758">
          <cell r="D758">
            <v>2040001018</v>
          </cell>
          <cell r="E758" t="str">
            <v>MOXYNIC Injection 1.2gm</v>
          </cell>
          <cell r="F758">
            <v>30041030</v>
          </cell>
          <cell r="G758">
            <v>0.12</v>
          </cell>
        </row>
        <row r="759">
          <cell r="D759">
            <v>2040001023</v>
          </cell>
          <cell r="E759" t="str">
            <v>TAZIRA INJECTION 4.5GM</v>
          </cell>
          <cell r="F759">
            <v>30041010</v>
          </cell>
          <cell r="G759">
            <v>0.12</v>
          </cell>
        </row>
        <row r="760">
          <cell r="D760">
            <v>2040001024</v>
          </cell>
          <cell r="E760" t="str">
            <v>TAZIRA LYO INJECTION 4.5GM VIAL</v>
          </cell>
          <cell r="F760">
            <v>30041010</v>
          </cell>
          <cell r="G760">
            <v>0.12</v>
          </cell>
        </row>
        <row r="761">
          <cell r="D761">
            <v>2040001027</v>
          </cell>
          <cell r="E761" t="str">
            <v>VAXONE S INJECTION 1.5GM</v>
          </cell>
          <cell r="F761">
            <v>30042019</v>
          </cell>
          <cell r="G761">
            <v>0.12</v>
          </cell>
        </row>
        <row r="762">
          <cell r="D762">
            <v>2040001095</v>
          </cell>
          <cell r="E762" t="str">
            <v>IME - CILA 500 INJECTION</v>
          </cell>
          <cell r="F762">
            <v>30049034</v>
          </cell>
          <cell r="G762">
            <v>0.12</v>
          </cell>
        </row>
        <row r="763">
          <cell r="D763">
            <v>2040001112</v>
          </cell>
          <cell r="E763" t="str">
            <v>CEFI-T 1.125 G</v>
          </cell>
          <cell r="F763">
            <v>30042019</v>
          </cell>
          <cell r="G763">
            <v>0.12</v>
          </cell>
        </row>
        <row r="764">
          <cell r="D764">
            <v>2040001230</v>
          </cell>
          <cell r="E764" t="str">
            <v>TRUEPLAN    200</v>
          </cell>
          <cell r="F764">
            <v>30049029</v>
          </cell>
          <cell r="G764">
            <v>0.05</v>
          </cell>
        </row>
        <row r="765">
          <cell r="D765">
            <v>2040001231</v>
          </cell>
          <cell r="E765" t="str">
            <v>TRUEPLAN    400</v>
          </cell>
          <cell r="F765" t="str">
            <v>30049029</v>
          </cell>
          <cell r="G765">
            <v>0.05</v>
          </cell>
        </row>
        <row r="766">
          <cell r="D766">
            <v>2040001344</v>
          </cell>
          <cell r="E766" t="str">
            <v>MEROPLAN  500 MG</v>
          </cell>
          <cell r="F766">
            <v>30042019</v>
          </cell>
          <cell r="G766">
            <v>0.12</v>
          </cell>
        </row>
        <row r="767">
          <cell r="D767">
            <v>2040001345</v>
          </cell>
          <cell r="E767" t="str">
            <v>MEROPLAN 1 G</v>
          </cell>
          <cell r="F767">
            <v>30042019</v>
          </cell>
          <cell r="G767">
            <v>0.12</v>
          </cell>
        </row>
        <row r="768">
          <cell r="D768">
            <v>2040001346</v>
          </cell>
          <cell r="E768" t="str">
            <v>MEROPLAN S INJ 1.5GM</v>
          </cell>
          <cell r="F768">
            <v>30042019</v>
          </cell>
          <cell r="G768">
            <v>0.12</v>
          </cell>
        </row>
        <row r="769">
          <cell r="D769">
            <v>2040001429</v>
          </cell>
          <cell r="E769" t="str">
            <v>LINOPLUS INFUSION 300ML</v>
          </cell>
          <cell r="F769">
            <v>30049099</v>
          </cell>
          <cell r="G769">
            <v>0.12</v>
          </cell>
        </row>
        <row r="770">
          <cell r="D770">
            <v>2040001431</v>
          </cell>
          <cell r="E770" t="str">
            <v>LINOPLUS TABLETS 600MG  10'S</v>
          </cell>
          <cell r="F770">
            <v>30049099</v>
          </cell>
          <cell r="G770">
            <v>0.12</v>
          </cell>
        </row>
        <row r="771">
          <cell r="D771">
            <v>2040001444</v>
          </cell>
          <cell r="E771" t="str">
            <v>TIGIMAX 50MG VIAL</v>
          </cell>
          <cell r="F771">
            <v>30049039</v>
          </cell>
          <cell r="G771">
            <v>0.12</v>
          </cell>
        </row>
        <row r="772">
          <cell r="D772">
            <v>2040001496</v>
          </cell>
          <cell r="E772" t="str">
            <v>VALUPENEM 1GM</v>
          </cell>
          <cell r="F772">
            <v>30042019</v>
          </cell>
          <cell r="G772">
            <v>0.12</v>
          </cell>
        </row>
        <row r="773">
          <cell r="D773">
            <v>2040003378</v>
          </cell>
          <cell r="E773" t="str">
            <v>ZOMBISTIN INJECTION 1M (VIAL)</v>
          </cell>
          <cell r="F773">
            <v>30049099</v>
          </cell>
          <cell r="G773">
            <v>0.12</v>
          </cell>
        </row>
        <row r="774">
          <cell r="D774">
            <v>2040004491</v>
          </cell>
          <cell r="E774" t="str">
            <v>ZOMBISTIN FORTE 2 MIU</v>
          </cell>
          <cell r="F774">
            <v>30049099</v>
          </cell>
          <cell r="G774">
            <v>0.12</v>
          </cell>
        </row>
        <row r="775">
          <cell r="D775">
            <v>2040005194</v>
          </cell>
          <cell r="E775" t="str">
            <v>Ulinastatin</v>
          </cell>
          <cell r="F775">
            <v>30049084</v>
          </cell>
          <cell r="G775">
            <v>0.12</v>
          </cell>
        </row>
        <row r="776">
          <cell r="D776">
            <v>2040005957</v>
          </cell>
          <cell r="E776" t="str">
            <v>MICEDGE Injection 50 mg</v>
          </cell>
          <cell r="F776">
            <v>30049039</v>
          </cell>
          <cell r="G776">
            <v>0.05</v>
          </cell>
        </row>
        <row r="777">
          <cell r="D777">
            <v>2040000106</v>
          </cell>
          <cell r="E777" t="str">
            <v>EPILEX TABS 10'S</v>
          </cell>
          <cell r="F777">
            <v>30044090</v>
          </cell>
          <cell r="G777">
            <v>0.12</v>
          </cell>
        </row>
        <row r="778">
          <cell r="D778">
            <v>2040000107</v>
          </cell>
          <cell r="E778" t="str">
            <v>EPILEX ORAL SOLUTION 100 ML</v>
          </cell>
          <cell r="F778">
            <v>30044090</v>
          </cell>
          <cell r="G778">
            <v>0.12</v>
          </cell>
        </row>
        <row r="779">
          <cell r="D779">
            <v>2040000108</v>
          </cell>
          <cell r="E779" t="str">
            <v>EPILEX 500 10'S</v>
          </cell>
          <cell r="F779">
            <v>30044090</v>
          </cell>
          <cell r="G779">
            <v>0.12</v>
          </cell>
        </row>
        <row r="780">
          <cell r="D780">
            <v>2040000109</v>
          </cell>
          <cell r="E780" t="str">
            <v>EPILEX CHRONO 200 10'S</v>
          </cell>
          <cell r="F780">
            <v>30044090</v>
          </cell>
          <cell r="G780">
            <v>0.12</v>
          </cell>
        </row>
        <row r="781">
          <cell r="D781">
            <v>2040000110</v>
          </cell>
          <cell r="E781" t="str">
            <v>EPILEX CHRONO 300 10'S</v>
          </cell>
          <cell r="F781">
            <v>30044090</v>
          </cell>
          <cell r="G781">
            <v>0.12</v>
          </cell>
        </row>
        <row r="782">
          <cell r="D782">
            <v>2040000111</v>
          </cell>
          <cell r="E782" t="str">
            <v>EPILEX CHRONO 500 10'S</v>
          </cell>
          <cell r="F782">
            <v>30044090</v>
          </cell>
          <cell r="G782">
            <v>0.12</v>
          </cell>
        </row>
        <row r="783">
          <cell r="D783">
            <v>2040000713</v>
          </cell>
          <cell r="E783" t="str">
            <v>OX MAZETOL TABLETS 150MG 10S</v>
          </cell>
          <cell r="F783">
            <v>30049099</v>
          </cell>
          <cell r="G783">
            <v>0.12</v>
          </cell>
        </row>
        <row r="784">
          <cell r="D784">
            <v>2040000714</v>
          </cell>
          <cell r="E784" t="str">
            <v>OX MAZETOL TABLETS 300MG 10S</v>
          </cell>
          <cell r="F784">
            <v>30049099</v>
          </cell>
          <cell r="G784">
            <v>0.12</v>
          </cell>
        </row>
        <row r="785">
          <cell r="D785">
            <v>2040000715</v>
          </cell>
          <cell r="E785" t="str">
            <v>OX MAZETOL TABLETS 600MG 10S</v>
          </cell>
          <cell r="F785">
            <v>30049099</v>
          </cell>
          <cell r="G785">
            <v>0.12</v>
          </cell>
        </row>
        <row r="786">
          <cell r="D786">
            <v>2040000748</v>
          </cell>
          <cell r="E786" t="str">
            <v>LEVESAM 250MG TAB 10T</v>
          </cell>
          <cell r="F786">
            <v>30049099</v>
          </cell>
          <cell r="G786">
            <v>0.12</v>
          </cell>
        </row>
        <row r="787">
          <cell r="D787">
            <v>2040000750</v>
          </cell>
          <cell r="E787" t="str">
            <v>LEVESAM 750 MG TAB 10T</v>
          </cell>
          <cell r="F787" t="str">
            <v>30049082</v>
          </cell>
          <cell r="G787">
            <v>0.12</v>
          </cell>
        </row>
        <row r="788">
          <cell r="D788">
            <v>2040000751</v>
          </cell>
          <cell r="E788" t="str">
            <v>Levesam Injection</v>
          </cell>
          <cell r="F788">
            <v>30049079</v>
          </cell>
          <cell r="G788">
            <v>0.12</v>
          </cell>
        </row>
        <row r="789">
          <cell r="D789">
            <v>2040000753</v>
          </cell>
          <cell r="E789" t="str">
            <v>LEVESAM 1 gm tabs 10s</v>
          </cell>
          <cell r="F789">
            <v>30049099</v>
          </cell>
          <cell r="G789">
            <v>0.12</v>
          </cell>
        </row>
        <row r="790">
          <cell r="D790">
            <v>2040000792</v>
          </cell>
          <cell r="E790" t="str">
            <v>Oxmazetol ER 150</v>
          </cell>
          <cell r="F790">
            <v>30049099</v>
          </cell>
          <cell r="G790">
            <v>0.12</v>
          </cell>
        </row>
        <row r="791">
          <cell r="D791">
            <v>2040000793</v>
          </cell>
          <cell r="E791" t="str">
            <v>Oxmazetol ER 300</v>
          </cell>
          <cell r="F791">
            <v>30049099</v>
          </cell>
          <cell r="G791">
            <v>0.12</v>
          </cell>
        </row>
        <row r="792">
          <cell r="D792">
            <v>2040000794</v>
          </cell>
          <cell r="E792" t="str">
            <v>Oxmazetol ER 600</v>
          </cell>
          <cell r="F792">
            <v>30049099</v>
          </cell>
          <cell r="G792">
            <v>0.12</v>
          </cell>
        </row>
        <row r="793">
          <cell r="D793">
            <v>2040001204</v>
          </cell>
          <cell r="E793" t="str">
            <v>SOLAZE 50</v>
          </cell>
          <cell r="F793">
            <v>30049099</v>
          </cell>
          <cell r="G793">
            <v>0.12</v>
          </cell>
        </row>
        <row r="794">
          <cell r="D794">
            <v>2040001205</v>
          </cell>
          <cell r="E794" t="str">
            <v>SOLAZE 100</v>
          </cell>
          <cell r="F794">
            <v>30049099</v>
          </cell>
          <cell r="G794">
            <v>0.12</v>
          </cell>
        </row>
        <row r="795">
          <cell r="D795">
            <v>2040001206</v>
          </cell>
          <cell r="E795" t="str">
            <v>SOLAZE 200</v>
          </cell>
          <cell r="F795">
            <v>30049099</v>
          </cell>
          <cell r="G795">
            <v>0.12</v>
          </cell>
        </row>
        <row r="796">
          <cell r="D796">
            <v>2040001234</v>
          </cell>
          <cell r="E796" t="str">
            <v>Adequet 25</v>
          </cell>
          <cell r="F796">
            <v>30049099</v>
          </cell>
          <cell r="G796">
            <v>0.12</v>
          </cell>
        </row>
        <row r="797">
          <cell r="D797">
            <v>2040001235</v>
          </cell>
          <cell r="E797" t="str">
            <v>Adequet 100</v>
          </cell>
          <cell r="F797">
            <v>30049099</v>
          </cell>
          <cell r="G797">
            <v>0.12</v>
          </cell>
        </row>
        <row r="798">
          <cell r="D798">
            <v>2040001236</v>
          </cell>
          <cell r="E798" t="str">
            <v>Adequet SR 200</v>
          </cell>
          <cell r="F798">
            <v>30049099</v>
          </cell>
          <cell r="G798">
            <v>0.12</v>
          </cell>
        </row>
        <row r="799">
          <cell r="D799">
            <v>2040001237</v>
          </cell>
          <cell r="E799" t="str">
            <v>Adequet SR 300</v>
          </cell>
          <cell r="F799">
            <v>30049099</v>
          </cell>
          <cell r="G799">
            <v>0.12</v>
          </cell>
        </row>
        <row r="800">
          <cell r="D800">
            <v>2040001238</v>
          </cell>
          <cell r="E800" t="str">
            <v>Adequet 100 mg SR tabs 10s</v>
          </cell>
          <cell r="F800">
            <v>30049099</v>
          </cell>
          <cell r="G800">
            <v>0.12</v>
          </cell>
        </row>
        <row r="801">
          <cell r="D801">
            <v>2040001239</v>
          </cell>
          <cell r="E801" t="str">
            <v>Adequet 50 mg tabs 10s</v>
          </cell>
          <cell r="F801">
            <v>30049099</v>
          </cell>
          <cell r="G801">
            <v>0.12</v>
          </cell>
        </row>
        <row r="802">
          <cell r="D802">
            <v>2040001432</v>
          </cell>
          <cell r="E802" t="str">
            <v>MDD - XR 50, 10 Tabs</v>
          </cell>
          <cell r="F802">
            <v>30049089</v>
          </cell>
          <cell r="G802">
            <v>0.12</v>
          </cell>
        </row>
        <row r="803">
          <cell r="D803">
            <v>2040001433</v>
          </cell>
          <cell r="E803" t="str">
            <v>MDD - XR 100, 10 Tabs</v>
          </cell>
          <cell r="F803">
            <v>30049089</v>
          </cell>
          <cell r="G803">
            <v>0.12</v>
          </cell>
        </row>
        <row r="804">
          <cell r="D804">
            <v>2040003770</v>
          </cell>
          <cell r="E804" t="str">
            <v>LEVESAM  500MG XR  TAB 10S</v>
          </cell>
          <cell r="F804">
            <v>30049099</v>
          </cell>
          <cell r="G804">
            <v>0.12</v>
          </cell>
        </row>
        <row r="805">
          <cell r="D805">
            <v>2040003771</v>
          </cell>
          <cell r="E805" t="str">
            <v>LEVESAM  1000MG XR  TAB 10S</v>
          </cell>
          <cell r="F805">
            <v>30049099</v>
          </cell>
          <cell r="G805">
            <v>0.12</v>
          </cell>
        </row>
        <row r="806">
          <cell r="D806">
            <v>2040004465</v>
          </cell>
          <cell r="E806" t="str">
            <v>LEVESAM 500MG TAB 15S</v>
          </cell>
          <cell r="F806">
            <v>30049099</v>
          </cell>
          <cell r="G806">
            <v>0.12</v>
          </cell>
        </row>
        <row r="807">
          <cell r="D807">
            <v>2040005116</v>
          </cell>
          <cell r="E807" t="str">
            <v>UVOX     50 MG 10'S New</v>
          </cell>
          <cell r="F807">
            <v>30049099</v>
          </cell>
          <cell r="G807">
            <v>0.12</v>
          </cell>
        </row>
        <row r="808">
          <cell r="D808">
            <v>2040005117</v>
          </cell>
          <cell r="E808" t="str">
            <v>UVOX     100 MG 10'S New</v>
          </cell>
          <cell r="F808">
            <v>30049099</v>
          </cell>
          <cell r="G808">
            <v>0.12</v>
          </cell>
        </row>
        <row r="809">
          <cell r="D809">
            <v>2040005504</v>
          </cell>
          <cell r="E809" t="str">
            <v>Levesam Oral Solution USP 100ml</v>
          </cell>
          <cell r="F809" t="str">
            <v>30049082</v>
          </cell>
          <cell r="G809">
            <v>0.12</v>
          </cell>
        </row>
        <row r="810">
          <cell r="D810">
            <v>2040005745</v>
          </cell>
          <cell r="E810" t="str">
            <v>Oxmazetol 450 10S TABS</v>
          </cell>
          <cell r="F810">
            <v>30049099</v>
          </cell>
          <cell r="G810">
            <v>0.12</v>
          </cell>
        </row>
        <row r="811">
          <cell r="D811">
            <v>2030000158</v>
          </cell>
          <cell r="E811" t="str">
            <v>SORBITRATE 10MG TABS 50S</v>
          </cell>
          <cell r="F811">
            <v>30049079</v>
          </cell>
          <cell r="G811">
            <v>0.12</v>
          </cell>
        </row>
        <row r="812">
          <cell r="D812">
            <v>2030000159</v>
          </cell>
          <cell r="E812" t="str">
            <v>SORBITRATE 5MG TABS 50S</v>
          </cell>
          <cell r="F812">
            <v>30049079</v>
          </cell>
          <cell r="G812">
            <v>0.12</v>
          </cell>
        </row>
        <row r="813">
          <cell r="D813">
            <v>2030000287</v>
          </cell>
          <cell r="E813" t="str">
            <v>Supermet XL25 tabs 10's</v>
          </cell>
          <cell r="F813">
            <v>30049074</v>
          </cell>
          <cell r="G813">
            <v>0.12</v>
          </cell>
        </row>
        <row r="814">
          <cell r="D814">
            <v>2030000288</v>
          </cell>
          <cell r="E814" t="str">
            <v>Supermet XL50 tabs 10's</v>
          </cell>
          <cell r="F814">
            <v>30049074</v>
          </cell>
          <cell r="G814">
            <v>0.12</v>
          </cell>
        </row>
        <row r="815">
          <cell r="D815">
            <v>2030000289</v>
          </cell>
          <cell r="E815" t="str">
            <v>Supermet XL100 tabs 10's</v>
          </cell>
          <cell r="F815">
            <v>30049074</v>
          </cell>
          <cell r="G815">
            <v>0.12</v>
          </cell>
        </row>
        <row r="816">
          <cell r="D816">
            <v>2040000255</v>
          </cell>
          <cell r="E816" t="str">
            <v>CYTOGARD OD CAPS 60 MG 10S</v>
          </cell>
          <cell r="F816">
            <v>30049039</v>
          </cell>
          <cell r="G816">
            <v>0.12</v>
          </cell>
        </row>
        <row r="817">
          <cell r="D817">
            <v>2040000363</v>
          </cell>
          <cell r="E817" t="str">
            <v>GTN SORBITRATE CR 2.6 30 Tabs</v>
          </cell>
          <cell r="F817">
            <v>30045039</v>
          </cell>
          <cell r="G817">
            <v>0.12</v>
          </cell>
        </row>
        <row r="818">
          <cell r="D818">
            <v>2040000364</v>
          </cell>
          <cell r="E818" t="str">
            <v>GTN SORBITRATE CR 6.4 30 Tabs</v>
          </cell>
          <cell r="F818">
            <v>30045039</v>
          </cell>
          <cell r="G818">
            <v>0.12</v>
          </cell>
        </row>
        <row r="819">
          <cell r="D819">
            <v>2040000814</v>
          </cell>
          <cell r="E819" t="str">
            <v>Supermet  AM Tablet  10s</v>
          </cell>
          <cell r="F819">
            <v>30045039</v>
          </cell>
          <cell r="G819">
            <v>0.12</v>
          </cell>
        </row>
        <row r="820">
          <cell r="D820">
            <v>2040000815</v>
          </cell>
          <cell r="E820" t="str">
            <v>Supermet  H Tablet  10s</v>
          </cell>
          <cell r="F820">
            <v>30045039</v>
          </cell>
          <cell r="G820">
            <v>0.12</v>
          </cell>
        </row>
        <row r="821">
          <cell r="D821">
            <v>2040000911</v>
          </cell>
          <cell r="E821" t="str">
            <v>TG Goal 145 tabs 10s</v>
          </cell>
          <cell r="F821">
            <v>30042019</v>
          </cell>
          <cell r="G821">
            <v>0.12</v>
          </cell>
        </row>
        <row r="822">
          <cell r="D822">
            <v>2040001423</v>
          </cell>
          <cell r="E822" t="str">
            <v>R2-5 mg 10s</v>
          </cell>
          <cell r="F822" t="str">
            <v>30049099</v>
          </cell>
          <cell r="G822">
            <v>0.12</v>
          </cell>
        </row>
        <row r="823">
          <cell r="D823">
            <v>2040001424</v>
          </cell>
          <cell r="E823" t="str">
            <v>R2-10 mg 10s</v>
          </cell>
          <cell r="F823" t="str">
            <v>30049099</v>
          </cell>
          <cell r="G823">
            <v>0.12</v>
          </cell>
        </row>
        <row r="824">
          <cell r="D824">
            <v>2040001425</v>
          </cell>
          <cell r="E824" t="str">
            <v>R2-20 mg 10s</v>
          </cell>
          <cell r="F824" t="str">
            <v>30049099</v>
          </cell>
          <cell r="G824">
            <v>0.12</v>
          </cell>
        </row>
        <row r="825">
          <cell r="D825">
            <v>2040001426</v>
          </cell>
          <cell r="E825" t="str">
            <v>R2-F 5 10s tabs</v>
          </cell>
          <cell r="F825">
            <v>30049079</v>
          </cell>
          <cell r="G825">
            <v>0.12</v>
          </cell>
        </row>
        <row r="826">
          <cell r="D826">
            <v>2040001427</v>
          </cell>
          <cell r="E826" t="str">
            <v>R2-F 10 10s tabs</v>
          </cell>
          <cell r="F826">
            <v>30049079</v>
          </cell>
          <cell r="G826">
            <v>0.12</v>
          </cell>
        </row>
        <row r="827">
          <cell r="D827">
            <v>2040001428</v>
          </cell>
          <cell r="E827" t="str">
            <v>R2-40 tabs 10s</v>
          </cell>
          <cell r="F827" t="str">
            <v>30049099</v>
          </cell>
          <cell r="G827">
            <v>0.12</v>
          </cell>
        </row>
        <row r="828">
          <cell r="D828">
            <v>2040004066</v>
          </cell>
          <cell r="E828" t="str">
            <v>CILADUO 10MG TABS 10S</v>
          </cell>
          <cell r="F828">
            <v>30049099</v>
          </cell>
          <cell r="G828">
            <v>0.12</v>
          </cell>
        </row>
        <row r="829">
          <cell r="D829">
            <v>2040004067</v>
          </cell>
          <cell r="E829" t="str">
            <v>CILADUO 5MG TABS 10S</v>
          </cell>
          <cell r="F829">
            <v>30049099</v>
          </cell>
          <cell r="G829">
            <v>0.12</v>
          </cell>
        </row>
        <row r="830">
          <cell r="D830">
            <v>2040005455</v>
          </cell>
          <cell r="E830" t="str">
            <v>CYTOGARD 20MG TABS 10S</v>
          </cell>
          <cell r="F830">
            <v>30049099</v>
          </cell>
          <cell r="G830">
            <v>0.12</v>
          </cell>
        </row>
        <row r="831">
          <cell r="D831">
            <v>2040005763</v>
          </cell>
          <cell r="E831" t="str">
            <v>SUPERMET XL 50MG TABS 15S</v>
          </cell>
          <cell r="F831" t="str">
            <v>30049074</v>
          </cell>
          <cell r="G831">
            <v>0.12</v>
          </cell>
        </row>
        <row r="832">
          <cell r="D832">
            <v>2040006208</v>
          </cell>
          <cell r="E832" t="str">
            <v>Aziltrend 40 Mg</v>
          </cell>
          <cell r="F832">
            <v>30049099</v>
          </cell>
          <cell r="G832">
            <v>0.12</v>
          </cell>
        </row>
        <row r="833">
          <cell r="D833">
            <v>2040006209</v>
          </cell>
          <cell r="E833" t="str">
            <v>Aziltrend 80 mg</v>
          </cell>
          <cell r="F833">
            <v>30049099</v>
          </cell>
          <cell r="G833">
            <v>0.12</v>
          </cell>
        </row>
        <row r="834">
          <cell r="D834">
            <v>2030000016</v>
          </cell>
          <cell r="E834" t="str">
            <v>CYTOGARD 20MG TABS 10S</v>
          </cell>
          <cell r="F834">
            <v>30049039</v>
          </cell>
          <cell r="G834">
            <v>0.12</v>
          </cell>
        </row>
        <row r="835">
          <cell r="D835">
            <v>2040000910</v>
          </cell>
          <cell r="E835" t="str">
            <v>TGGOAL</v>
          </cell>
          <cell r="F835">
            <v>30042019</v>
          </cell>
          <cell r="G835">
            <v>0.12</v>
          </cell>
        </row>
        <row r="836">
          <cell r="D836">
            <v>2030000305</v>
          </cell>
          <cell r="E836" t="str">
            <v>Ictyane HD Emollient Cream 30ml</v>
          </cell>
          <cell r="F836">
            <v>33049910</v>
          </cell>
          <cell r="G836">
            <v>0.28</v>
          </cell>
        </row>
        <row r="837">
          <cell r="D837">
            <v>2030000310</v>
          </cell>
          <cell r="E837" t="str">
            <v>Keracnyl cream 30ml</v>
          </cell>
          <cell r="F837">
            <v>33049930</v>
          </cell>
          <cell r="G837">
            <v>0.28</v>
          </cell>
        </row>
        <row r="838">
          <cell r="D838">
            <v>2030000321</v>
          </cell>
          <cell r="E838" t="str">
            <v>Elution shampoo Sales 115 ml</v>
          </cell>
          <cell r="F838">
            <v>33051090</v>
          </cell>
          <cell r="G838">
            <v>0.28</v>
          </cell>
        </row>
        <row r="839">
          <cell r="D839">
            <v>2030000587</v>
          </cell>
          <cell r="E839" t="str">
            <v>Kertyol PSO Shampoo 60ml Tube Pack</v>
          </cell>
          <cell r="F839">
            <v>33051090</v>
          </cell>
          <cell r="G839">
            <v>0.28</v>
          </cell>
        </row>
        <row r="840">
          <cell r="D840">
            <v>2030000595</v>
          </cell>
          <cell r="E840" t="str">
            <v>Anaphase Stimulating Shampoo(New)100ml</v>
          </cell>
          <cell r="F840">
            <v>33051090</v>
          </cell>
          <cell r="G840">
            <v>0.28</v>
          </cell>
        </row>
        <row r="841">
          <cell r="D841">
            <v>2030000683</v>
          </cell>
          <cell r="E841" t="str">
            <v>Exomega Cream 50ml(New)-Sales</v>
          </cell>
          <cell r="F841">
            <v>33049910</v>
          </cell>
          <cell r="G841">
            <v>0.28</v>
          </cell>
        </row>
        <row r="842">
          <cell r="D842">
            <v>2030000741</v>
          </cell>
          <cell r="E842" t="str">
            <v>Exomega Emollient Lotion 100ml(New)Sales</v>
          </cell>
          <cell r="F842">
            <v>33049930</v>
          </cell>
          <cell r="G842">
            <v>0.28</v>
          </cell>
        </row>
        <row r="843">
          <cell r="D843">
            <v>2030001223</v>
          </cell>
          <cell r="E843" t="str">
            <v>KERACNYL Foaming Gel 50mL (NEW)</v>
          </cell>
          <cell r="F843">
            <v>33049910</v>
          </cell>
          <cell r="G843">
            <v>0.28</v>
          </cell>
        </row>
        <row r="844">
          <cell r="D844">
            <v>2030001224</v>
          </cell>
          <cell r="E844" t="str">
            <v>Keracnyl Foaming Gel 100ml (NEW)</v>
          </cell>
          <cell r="F844">
            <v>33049910</v>
          </cell>
          <cell r="G844">
            <v>0.28</v>
          </cell>
        </row>
        <row r="845">
          <cell r="D845">
            <v>2030001518</v>
          </cell>
          <cell r="E845" t="str">
            <v>Photoscreen Depigmenting 30ml Sales</v>
          </cell>
          <cell r="F845">
            <v>33049910</v>
          </cell>
          <cell r="G845">
            <v>0.28</v>
          </cell>
        </row>
        <row r="846">
          <cell r="D846">
            <v>2030001519</v>
          </cell>
          <cell r="E846" t="str">
            <v>Photoscreen Sun Emulsion 40ml sales</v>
          </cell>
          <cell r="F846">
            <v>33049930</v>
          </cell>
          <cell r="G846">
            <v>0.28</v>
          </cell>
        </row>
        <row r="847">
          <cell r="D847">
            <v>2030001564</v>
          </cell>
          <cell r="E847" t="str">
            <v>Epitheliale AH 35ml cream (new)</v>
          </cell>
          <cell r="F847">
            <v>33049990</v>
          </cell>
          <cell r="G847">
            <v>0.28</v>
          </cell>
        </row>
        <row r="848">
          <cell r="D848">
            <v>2030002074</v>
          </cell>
          <cell r="E848" t="str">
            <v>Keracnyl PP cream 30 ml Sales</v>
          </cell>
          <cell r="F848">
            <v>33049910</v>
          </cell>
          <cell r="G848">
            <v>0.28</v>
          </cell>
        </row>
        <row r="849">
          <cell r="D849">
            <v>2030002237</v>
          </cell>
          <cell r="E849" t="str">
            <v>Anaphase Stimulating Shampoo 100ml Sale</v>
          </cell>
          <cell r="F849">
            <v>33051090</v>
          </cell>
          <cell r="G849">
            <v>0.28</v>
          </cell>
        </row>
        <row r="850">
          <cell r="D850">
            <v>2030002238</v>
          </cell>
          <cell r="E850" t="str">
            <v>Anaphase Stimulating Shampoo 50ml Sale</v>
          </cell>
          <cell r="F850">
            <v>33051090</v>
          </cell>
          <cell r="G850">
            <v>0.28</v>
          </cell>
        </row>
        <row r="851">
          <cell r="D851">
            <v>2030002255</v>
          </cell>
          <cell r="E851" t="str">
            <v>Keracnyl Matifier - New Product</v>
          </cell>
          <cell r="F851">
            <v>33049990</v>
          </cell>
          <cell r="G851">
            <v>0.28</v>
          </cell>
        </row>
        <row r="852">
          <cell r="D852">
            <v>2030002264</v>
          </cell>
          <cell r="E852" t="str">
            <v>Aderma Soothing Foaming Gel 100 ml Sale</v>
          </cell>
          <cell r="F852">
            <v>33049930</v>
          </cell>
          <cell r="G852">
            <v>0.28</v>
          </cell>
        </row>
        <row r="853">
          <cell r="D853">
            <v>2030002322</v>
          </cell>
          <cell r="E853" t="str">
            <v>Rheacalm</v>
          </cell>
          <cell r="F853">
            <v>33049930</v>
          </cell>
          <cell r="G853">
            <v>0.28</v>
          </cell>
        </row>
        <row r="854">
          <cell r="D854">
            <v>2040003915</v>
          </cell>
          <cell r="E854" t="str">
            <v>NEOPTIDE LOTION 30ML</v>
          </cell>
          <cell r="F854">
            <v>33049990</v>
          </cell>
          <cell r="G854">
            <v>0.28</v>
          </cell>
        </row>
        <row r="855">
          <cell r="D855">
            <v>2040005730</v>
          </cell>
          <cell r="E855" t="str">
            <v>Creastim Lotion 2 x 30ml</v>
          </cell>
          <cell r="F855">
            <v>33049990</v>
          </cell>
          <cell r="G855">
            <v>0.28</v>
          </cell>
        </row>
        <row r="856">
          <cell r="D856">
            <v>2040000336</v>
          </cell>
          <cell r="E856" t="str">
            <v>LOBATE S OINTMENT 30GM</v>
          </cell>
          <cell r="F856" t="str">
            <v>30049099</v>
          </cell>
          <cell r="G856">
            <v>0.12</v>
          </cell>
        </row>
        <row r="857">
          <cell r="D857">
            <v>2040000337</v>
          </cell>
          <cell r="E857" t="str">
            <v>LOBATE SKIN CREAM 30GM</v>
          </cell>
          <cell r="F857" t="str">
            <v>30043200</v>
          </cell>
          <cell r="G857">
            <v>0.12</v>
          </cell>
        </row>
        <row r="858">
          <cell r="D858">
            <v>2040000339</v>
          </cell>
          <cell r="E858" t="str">
            <v>Lobate Gn Cream 15gm</v>
          </cell>
          <cell r="F858" t="str">
            <v>30049099</v>
          </cell>
          <cell r="G858">
            <v>0.12</v>
          </cell>
        </row>
        <row r="859">
          <cell r="D859">
            <v>2040000354</v>
          </cell>
          <cell r="E859" t="str">
            <v>MELAGARD 50ML</v>
          </cell>
          <cell r="F859" t="str">
            <v>30049099</v>
          </cell>
          <cell r="G859">
            <v>0.12</v>
          </cell>
        </row>
        <row r="860">
          <cell r="D860">
            <v>2040000356</v>
          </cell>
          <cell r="E860" t="str">
            <v>MELALITE XL 15gm</v>
          </cell>
          <cell r="F860" t="str">
            <v>30049099</v>
          </cell>
          <cell r="G860">
            <v>0.12</v>
          </cell>
        </row>
        <row r="861">
          <cell r="D861">
            <v>2040000357</v>
          </cell>
          <cell r="E861" t="str">
            <v>Melalite Forte 30 gm</v>
          </cell>
          <cell r="F861" t="str">
            <v>30049099</v>
          </cell>
          <cell r="G861">
            <v>0.12</v>
          </cell>
        </row>
        <row r="862">
          <cell r="D862">
            <v>2040003237</v>
          </cell>
          <cell r="E862" t="str">
            <v>MELALITE CREAM 15 - 30 GM</v>
          </cell>
          <cell r="F862" t="str">
            <v>30049039</v>
          </cell>
          <cell r="G862">
            <v>0.12</v>
          </cell>
        </row>
        <row r="863">
          <cell r="D863">
            <v>2040003238</v>
          </cell>
          <cell r="E863" t="str">
            <v>MELALITE CREAM 15 - 50 GM</v>
          </cell>
          <cell r="F863" t="str">
            <v>30049039</v>
          </cell>
          <cell r="G863">
            <v>0.12</v>
          </cell>
        </row>
        <row r="864">
          <cell r="D864">
            <v>2040003390</v>
          </cell>
          <cell r="E864" t="str">
            <v>New MELAGARD 50+ 60ml</v>
          </cell>
          <cell r="F864" t="str">
            <v>30049099</v>
          </cell>
          <cell r="G864">
            <v>0.12</v>
          </cell>
        </row>
        <row r="865">
          <cell r="D865">
            <v>2040003744</v>
          </cell>
          <cell r="E865" t="str">
            <v>FOLLIHAIR NEW TABS 10S</v>
          </cell>
          <cell r="F865">
            <v>21069099</v>
          </cell>
          <cell r="G865">
            <v>0.28</v>
          </cell>
        </row>
        <row r="866">
          <cell r="D866">
            <v>2040003746</v>
          </cell>
          <cell r="E866" t="str">
            <v>FACECLIN TUBE 20GM</v>
          </cell>
          <cell r="F866" t="str">
            <v>30045090</v>
          </cell>
          <cell r="G866">
            <v>0.05</v>
          </cell>
        </row>
        <row r="867">
          <cell r="D867">
            <v>2040003914</v>
          </cell>
          <cell r="E867" t="str">
            <v>TYZA M CREAM 10GM</v>
          </cell>
          <cell r="F867" t="str">
            <v>30049029</v>
          </cell>
          <cell r="G867">
            <v>0.12</v>
          </cell>
        </row>
        <row r="868">
          <cell r="D868">
            <v>2040004655</v>
          </cell>
          <cell r="E868" t="str">
            <v>TYZA CREAM 15GM</v>
          </cell>
          <cell r="F868" t="str">
            <v>30049029</v>
          </cell>
          <cell r="G868">
            <v>0.12</v>
          </cell>
        </row>
        <row r="869">
          <cell r="D869">
            <v>2040004664</v>
          </cell>
          <cell r="E869" t="str">
            <v>3 MIX 10GM</v>
          </cell>
          <cell r="F869">
            <v>30042019</v>
          </cell>
          <cell r="G869">
            <v>0.12</v>
          </cell>
        </row>
        <row r="870">
          <cell r="D870">
            <v>2040005005</v>
          </cell>
          <cell r="E870" t="str">
            <v>I TYZA CAPSULE 7S</v>
          </cell>
          <cell r="F870">
            <v>30049099</v>
          </cell>
          <cell r="G870">
            <v>0.12</v>
          </cell>
        </row>
        <row r="871">
          <cell r="D871">
            <v>2040005054</v>
          </cell>
          <cell r="E871" t="str">
            <v>TYZA DUSTING POWDER 50GM</v>
          </cell>
          <cell r="F871">
            <v>30049087</v>
          </cell>
          <cell r="G871">
            <v>0.12</v>
          </cell>
        </row>
        <row r="872">
          <cell r="D872">
            <v>2040005783</v>
          </cell>
          <cell r="E872" t="str">
            <v>TYZA TABLETS 7S</v>
          </cell>
          <cell r="F872" t="str">
            <v>30049029</v>
          </cell>
          <cell r="G872">
            <v>0.12</v>
          </cell>
        </row>
        <row r="873">
          <cell r="D873">
            <v>2040005867</v>
          </cell>
          <cell r="E873" t="str">
            <v>i-Tyza 200mg 7s Caps</v>
          </cell>
          <cell r="F873" t="str">
            <v>30049029</v>
          </cell>
          <cell r="G873">
            <v>0.12</v>
          </cell>
        </row>
        <row r="874">
          <cell r="D874">
            <v>2040005924</v>
          </cell>
          <cell r="E874" t="str">
            <v>SELSUN 120ml</v>
          </cell>
          <cell r="F874">
            <v>30041010</v>
          </cell>
          <cell r="G874">
            <v>0.12</v>
          </cell>
        </row>
        <row r="875">
          <cell r="D875">
            <v>2040005925</v>
          </cell>
          <cell r="E875" t="str">
            <v>SELSUN 60ml</v>
          </cell>
          <cell r="F875">
            <v>30041010</v>
          </cell>
          <cell r="G875">
            <v>0.12</v>
          </cell>
        </row>
        <row r="876">
          <cell r="D876">
            <v>2040006210</v>
          </cell>
          <cell r="E876" t="str">
            <v>TYZA CREAM 30GM</v>
          </cell>
          <cell r="F876">
            <v>30049029</v>
          </cell>
          <cell r="G876">
            <v>0.12</v>
          </cell>
        </row>
        <row r="877">
          <cell r="D877">
            <v>2040000820</v>
          </cell>
          <cell r="E877" t="str">
            <v>FACECLIN TUBE 10g</v>
          </cell>
          <cell r="F877">
            <v>30042019</v>
          </cell>
          <cell r="G877">
            <v>0.05</v>
          </cell>
        </row>
        <row r="878">
          <cell r="D878">
            <v>2040000816</v>
          </cell>
          <cell r="E878" t="str">
            <v>TYZA CREAM</v>
          </cell>
          <cell r="F878">
            <v>30042019</v>
          </cell>
          <cell r="G878">
            <v>0.12</v>
          </cell>
        </row>
        <row r="879">
          <cell r="D879">
            <v>2030000291</v>
          </cell>
          <cell r="E879" t="str">
            <v>TYZA TABLETS</v>
          </cell>
          <cell r="F879">
            <v>30049029</v>
          </cell>
          <cell r="G879">
            <v>0.12</v>
          </cell>
        </row>
        <row r="880">
          <cell r="D880">
            <v>2040000821</v>
          </cell>
          <cell r="E880" t="str">
            <v>Faceclin A</v>
          </cell>
          <cell r="F880">
            <v>30042019</v>
          </cell>
          <cell r="G880">
            <v>0.05</v>
          </cell>
        </row>
        <row r="881">
          <cell r="D881">
            <v>2040000284</v>
          </cell>
          <cell r="E881" t="str">
            <v>EXERGE</v>
          </cell>
          <cell r="F881">
            <v>21069099</v>
          </cell>
          <cell r="G881">
            <v>0.28</v>
          </cell>
        </row>
        <row r="882">
          <cell r="D882">
            <v>2040001373</v>
          </cell>
          <cell r="E882" t="str">
            <v>Follihair</v>
          </cell>
          <cell r="F882">
            <v>21069099</v>
          </cell>
          <cell r="G882">
            <v>0.28</v>
          </cell>
        </row>
        <row r="883">
          <cell r="D883">
            <v>2040003605</v>
          </cell>
          <cell r="E883" t="str">
            <v>TYZA DUSTING POWDER 30 g</v>
          </cell>
          <cell r="F883">
            <v>30049087</v>
          </cell>
          <cell r="G883">
            <v>0.12</v>
          </cell>
        </row>
        <row r="884">
          <cell r="D884">
            <v>2040005184</v>
          </cell>
          <cell r="E884" t="str">
            <v>LOBATE AL GEL 20GM</v>
          </cell>
          <cell r="F884">
            <v>30045090</v>
          </cell>
          <cell r="G884">
            <v>0.12</v>
          </cell>
        </row>
        <row r="885">
          <cell r="D885">
            <v>2040005226</v>
          </cell>
          <cell r="E885" t="str">
            <v>EXERGE TABLET NEW-SALES 10S</v>
          </cell>
          <cell r="F885">
            <v>21069099</v>
          </cell>
          <cell r="G885">
            <v>0.28</v>
          </cell>
        </row>
        <row r="886">
          <cell r="D886">
            <v>2040006186</v>
          </cell>
          <cell r="E886" t="str">
            <v>FOLLIHAIR TABLETS 30S</v>
          </cell>
          <cell r="F886">
            <v>21069099</v>
          </cell>
          <cell r="G886">
            <v>0.28</v>
          </cell>
        </row>
        <row r="887">
          <cell r="D887">
            <v>2040000515</v>
          </cell>
          <cell r="E887" t="str">
            <v>XEVOR TABS 10S</v>
          </cell>
          <cell r="F887" t="str">
            <v>30049031</v>
          </cell>
          <cell r="G887">
            <v>0.12</v>
          </cell>
        </row>
        <row r="888">
          <cell r="D888">
            <v>2040001219</v>
          </cell>
          <cell r="E888" t="str">
            <v>MELAGLOW NEW 15g</v>
          </cell>
          <cell r="F888" t="str">
            <v>33049990</v>
          </cell>
          <cell r="G888">
            <v>0.28</v>
          </cell>
        </row>
        <row r="889">
          <cell r="D889">
            <v>2040001362</v>
          </cell>
          <cell r="E889" t="str">
            <v>Tufacne 20mg 10 caps</v>
          </cell>
          <cell r="F889">
            <v>30049099</v>
          </cell>
          <cell r="G889">
            <v>0.12</v>
          </cell>
        </row>
        <row r="890">
          <cell r="D890">
            <v>2040003250</v>
          </cell>
          <cell r="E890" t="str">
            <v>TUFACNE 10 mg</v>
          </cell>
          <cell r="F890">
            <v>30049099</v>
          </cell>
          <cell r="G890">
            <v>0.12</v>
          </cell>
        </row>
        <row r="891">
          <cell r="D891">
            <v>2040004294</v>
          </cell>
          <cell r="E891" t="str">
            <v>MELAGLOW NEW 30GM</v>
          </cell>
          <cell r="F891" t="str">
            <v>33049990</v>
          </cell>
          <cell r="G891">
            <v>0.28</v>
          </cell>
        </row>
        <row r="892">
          <cell r="D892">
            <v>2040004530</v>
          </cell>
          <cell r="E892" t="str">
            <v>FACE CARE TVAKSH 60gm</v>
          </cell>
          <cell r="F892" t="str">
            <v>33049910</v>
          </cell>
          <cell r="G892">
            <v>0.28</v>
          </cell>
        </row>
        <row r="893">
          <cell r="D893">
            <v>2040004662</v>
          </cell>
          <cell r="E893" t="str">
            <v>FACE GUARD TVAKSH 30GM</v>
          </cell>
          <cell r="F893" t="str">
            <v>33049990</v>
          </cell>
          <cell r="G893">
            <v>0.28</v>
          </cell>
        </row>
        <row r="894">
          <cell r="D894">
            <v>2040005145</v>
          </cell>
          <cell r="E894" t="str">
            <v>FACE GUARD TVAKSH 50GM</v>
          </cell>
          <cell r="F894" t="str">
            <v>33049990</v>
          </cell>
          <cell r="G894">
            <v>0.28</v>
          </cell>
        </row>
        <row r="895">
          <cell r="D895">
            <v>2040005246</v>
          </cell>
          <cell r="E895" t="str">
            <v>MELAGLOW RICH 20GM</v>
          </cell>
          <cell r="F895" t="str">
            <v>33049990</v>
          </cell>
          <cell r="G895">
            <v>0.28</v>
          </cell>
        </row>
        <row r="896">
          <cell r="D896">
            <v>2040005764</v>
          </cell>
          <cell r="E896" t="str">
            <v>Folliserum 60 ml</v>
          </cell>
          <cell r="F896" t="str">
            <v>33051090</v>
          </cell>
          <cell r="G896">
            <v>0.28</v>
          </cell>
        </row>
        <row r="897">
          <cell r="D897">
            <v>2040005887</v>
          </cell>
          <cell r="E897" t="str">
            <v>Faceclin -AT</v>
          </cell>
          <cell r="F897" t="str">
            <v>30049099</v>
          </cell>
          <cell r="G897">
            <v>0.05</v>
          </cell>
        </row>
        <row r="898">
          <cell r="D898">
            <v>2040006135</v>
          </cell>
          <cell r="E898" t="str">
            <v>Tvaksh Face guard SPF 50</v>
          </cell>
          <cell r="F898">
            <v>33049990</v>
          </cell>
          <cell r="G898">
            <v>0.28</v>
          </cell>
        </row>
        <row r="899">
          <cell r="D899">
            <v>2040006592</v>
          </cell>
          <cell r="E899" t="str">
            <v>FOLLIHAIR A 10S SALES</v>
          </cell>
          <cell r="F899">
            <v>21069099</v>
          </cell>
          <cell r="G899">
            <v>0.28</v>
          </cell>
        </row>
        <row r="900">
          <cell r="D900">
            <v>2030000308</v>
          </cell>
          <cell r="E900" t="str">
            <v>Keracynl foaming Gel</v>
          </cell>
          <cell r="F900">
            <v>33049910</v>
          </cell>
          <cell r="G900">
            <v>0.28</v>
          </cell>
        </row>
        <row r="901">
          <cell r="D901">
            <v>2030000309</v>
          </cell>
          <cell r="E901" t="str">
            <v>Keracynl foaming Gel</v>
          </cell>
          <cell r="F901">
            <v>33051090</v>
          </cell>
          <cell r="G901">
            <v>0.28</v>
          </cell>
        </row>
        <row r="902">
          <cell r="D902">
            <v>2030000315</v>
          </cell>
          <cell r="E902" t="str">
            <v>Sensiphase Soothing Light Cream</v>
          </cell>
          <cell r="F902">
            <v>33051090</v>
          </cell>
          <cell r="G902">
            <v>0.28</v>
          </cell>
        </row>
        <row r="903">
          <cell r="D903">
            <v>2030000307</v>
          </cell>
          <cell r="E903" t="str">
            <v>Anaphase Stimulating Cream shampoo</v>
          </cell>
          <cell r="F903">
            <v>33051090</v>
          </cell>
          <cell r="G903">
            <v>0.28</v>
          </cell>
        </row>
        <row r="904">
          <cell r="D904">
            <v>2030001363</v>
          </cell>
          <cell r="E904" t="str">
            <v>ANAPHASE STIMULATING SHAMPOO 50ML SALES</v>
          </cell>
          <cell r="F904">
            <v>33051090</v>
          </cell>
          <cell r="G904">
            <v>0.28</v>
          </cell>
        </row>
        <row r="905">
          <cell r="D905">
            <v>2030000306</v>
          </cell>
          <cell r="E905" t="str">
            <v>Aderma Foaming Gel</v>
          </cell>
          <cell r="F905">
            <v>33049930</v>
          </cell>
          <cell r="G905">
            <v>0.28</v>
          </cell>
        </row>
        <row r="906">
          <cell r="D906">
            <v>2030000323</v>
          </cell>
          <cell r="E906" t="str">
            <v>Epitheliale AH cream</v>
          </cell>
          <cell r="F906">
            <v>33049910</v>
          </cell>
          <cell r="G906">
            <v>0.28</v>
          </cell>
        </row>
        <row r="907">
          <cell r="D907">
            <v>2040001438</v>
          </cell>
          <cell r="E907" t="str">
            <v>ANASTIM CONCENTRATE 1 X 8</v>
          </cell>
          <cell r="F907">
            <v>33049990</v>
          </cell>
          <cell r="G907">
            <v>0.28</v>
          </cell>
        </row>
        <row r="908">
          <cell r="D908">
            <v>2030000311</v>
          </cell>
          <cell r="E908" t="str">
            <v>Keracnyl Triple Action Mask</v>
          </cell>
          <cell r="F908">
            <v>33049930</v>
          </cell>
          <cell r="G908">
            <v>0.28</v>
          </cell>
        </row>
        <row r="909">
          <cell r="D909">
            <v>2040006475</v>
          </cell>
          <cell r="E909" t="str">
            <v>Nutricerat Intense Nutrition Mask 150ml</v>
          </cell>
          <cell r="F909">
            <v>33049930</v>
          </cell>
          <cell r="G909">
            <v>0.28</v>
          </cell>
        </row>
        <row r="910">
          <cell r="D910">
            <v>2040006476</v>
          </cell>
          <cell r="E910" t="str">
            <v>Nutricerat Intense Nutrition Shampoo</v>
          </cell>
          <cell r="F910">
            <v>33051090</v>
          </cell>
          <cell r="G910">
            <v>0.28</v>
          </cell>
        </row>
        <row r="911">
          <cell r="D911">
            <v>2030000022</v>
          </cell>
          <cell r="E911" t="str">
            <v>DIABETROL TABLETS 10S</v>
          </cell>
          <cell r="F911">
            <v>30043190</v>
          </cell>
          <cell r="G911">
            <v>0.12</v>
          </cell>
        </row>
        <row r="912">
          <cell r="D912">
            <v>2030000036</v>
          </cell>
          <cell r="E912" t="str">
            <v>EUGLUCON TABLETS 10S</v>
          </cell>
          <cell r="F912">
            <v>30043190</v>
          </cell>
          <cell r="G912">
            <v>0.12</v>
          </cell>
        </row>
        <row r="913">
          <cell r="D913">
            <v>2030000110</v>
          </cell>
          <cell r="E913" t="str">
            <v>NEO MERCAZOLE 10MG TABS 100S</v>
          </cell>
          <cell r="F913">
            <v>30049099</v>
          </cell>
          <cell r="G913">
            <v>0.12</v>
          </cell>
        </row>
        <row r="914">
          <cell r="D914">
            <v>2030000142</v>
          </cell>
          <cell r="E914" t="str">
            <v>PIOZONE TABLETS 15MG 10S</v>
          </cell>
          <cell r="F914">
            <v>30043190</v>
          </cell>
          <cell r="G914">
            <v>0.12</v>
          </cell>
        </row>
        <row r="915">
          <cell r="D915">
            <v>2030000192</v>
          </cell>
          <cell r="E915" t="str">
            <v>Nervup OD 10's Blister Pack</v>
          </cell>
          <cell r="F915">
            <v>30045090</v>
          </cell>
          <cell r="G915">
            <v>0.12</v>
          </cell>
        </row>
        <row r="916">
          <cell r="D916">
            <v>2030000193</v>
          </cell>
          <cell r="E916" t="str">
            <v>NERVUP FORTE 10 CAP</v>
          </cell>
          <cell r="F916">
            <v>30045090</v>
          </cell>
          <cell r="G916">
            <v>0.12</v>
          </cell>
        </row>
        <row r="917">
          <cell r="D917">
            <v>2030000283</v>
          </cell>
          <cell r="E917" t="str">
            <v>Tribet 1 tablets 10s</v>
          </cell>
          <cell r="F917">
            <v>30043190</v>
          </cell>
          <cell r="G917">
            <v>0.12</v>
          </cell>
        </row>
        <row r="918">
          <cell r="D918">
            <v>2030001589</v>
          </cell>
          <cell r="E918" t="str">
            <v>Gluformin G1 tablets 15's</v>
          </cell>
          <cell r="F918">
            <v>30043190</v>
          </cell>
          <cell r="G918">
            <v>0.12</v>
          </cell>
        </row>
        <row r="919">
          <cell r="D919">
            <v>2030001590</v>
          </cell>
          <cell r="E919" t="str">
            <v>Gluformin G2 tablets 15'S</v>
          </cell>
          <cell r="F919">
            <v>30043190</v>
          </cell>
          <cell r="G919">
            <v>0.12</v>
          </cell>
        </row>
        <row r="920">
          <cell r="D920">
            <v>2030001591</v>
          </cell>
          <cell r="E920" t="str">
            <v>GLUFORMIN XL 500 15's</v>
          </cell>
          <cell r="F920">
            <v>30043190</v>
          </cell>
          <cell r="G920">
            <v>0.12</v>
          </cell>
        </row>
        <row r="921">
          <cell r="D921">
            <v>2040000260</v>
          </cell>
          <cell r="E921" t="str">
            <v>DIABETROL TABLETS  SR 10S</v>
          </cell>
          <cell r="F921">
            <v>30043190</v>
          </cell>
          <cell r="G921">
            <v>0.12</v>
          </cell>
        </row>
        <row r="922">
          <cell r="D922">
            <v>2040000308</v>
          </cell>
          <cell r="E922" t="str">
            <v>Gluformin G 1 Forte 10s</v>
          </cell>
          <cell r="F922">
            <v>30043190</v>
          </cell>
          <cell r="G922">
            <v>0.12</v>
          </cell>
        </row>
        <row r="923">
          <cell r="D923">
            <v>2040000309</v>
          </cell>
          <cell r="E923" t="str">
            <v>Gluformin G 2 Forte 10s</v>
          </cell>
          <cell r="F923">
            <v>30043190</v>
          </cell>
          <cell r="G923">
            <v>0.12</v>
          </cell>
        </row>
        <row r="924">
          <cell r="D924">
            <v>2040000395</v>
          </cell>
          <cell r="E924" t="str">
            <v>PIOZONE M TABLETS 15MG 10S</v>
          </cell>
          <cell r="F924">
            <v>30043190</v>
          </cell>
          <cell r="G924">
            <v>0.12</v>
          </cell>
        </row>
        <row r="925">
          <cell r="D925">
            <v>2040000497</v>
          </cell>
          <cell r="E925" t="str">
            <v>NERVUP INJECTION 1ML</v>
          </cell>
          <cell r="F925">
            <v>30045090</v>
          </cell>
          <cell r="G925">
            <v>0.12</v>
          </cell>
        </row>
        <row r="926">
          <cell r="D926">
            <v>2040000501</v>
          </cell>
          <cell r="E926" t="str">
            <v>Nervup PG Capsules 10s</v>
          </cell>
          <cell r="F926">
            <v>30045090</v>
          </cell>
          <cell r="G926">
            <v>0.12</v>
          </cell>
        </row>
        <row r="927">
          <cell r="D927">
            <v>2040000502</v>
          </cell>
          <cell r="E927" t="str">
            <v>Nervup ER 10T</v>
          </cell>
          <cell r="F927">
            <v>30045090</v>
          </cell>
          <cell r="G927">
            <v>0.12</v>
          </cell>
        </row>
        <row r="928">
          <cell r="D928">
            <v>2040000770</v>
          </cell>
          <cell r="E928" t="str">
            <v>TRIBET-2 TABLET 10S</v>
          </cell>
          <cell r="F928">
            <v>30043190</v>
          </cell>
          <cell r="G928">
            <v>0.12</v>
          </cell>
        </row>
        <row r="929">
          <cell r="D929">
            <v>2040000797</v>
          </cell>
          <cell r="E929" t="str">
            <v>GABANEXT 75 MG CAPSULES 10S</v>
          </cell>
          <cell r="F929">
            <v>30042019</v>
          </cell>
          <cell r="G929">
            <v>0.12</v>
          </cell>
        </row>
        <row r="930">
          <cell r="D930">
            <v>2040001388</v>
          </cell>
          <cell r="E930" t="str">
            <v>PPG MET 0.2   10tabs</v>
          </cell>
          <cell r="F930">
            <v>30043190</v>
          </cell>
          <cell r="G930">
            <v>0.12</v>
          </cell>
        </row>
        <row r="931">
          <cell r="D931">
            <v>2040003251</v>
          </cell>
          <cell r="E931" t="str">
            <v>PPG MET 0.3 10s</v>
          </cell>
          <cell r="F931">
            <v>30043190</v>
          </cell>
          <cell r="G931">
            <v>0.12</v>
          </cell>
        </row>
        <row r="932">
          <cell r="D932">
            <v>2040003653</v>
          </cell>
          <cell r="E932" t="str">
            <v>BENADON TABS 10S</v>
          </cell>
          <cell r="F932" t="str">
            <v>30045090</v>
          </cell>
          <cell r="G932">
            <v>0.12</v>
          </cell>
        </row>
        <row r="933">
          <cell r="D933">
            <v>2040003657</v>
          </cell>
          <cell r="E933" t="str">
            <v>PPG 0.3 TABS 30S</v>
          </cell>
          <cell r="F933">
            <v>30049099</v>
          </cell>
          <cell r="G933">
            <v>0.12</v>
          </cell>
        </row>
        <row r="934">
          <cell r="D934">
            <v>2040003658</v>
          </cell>
          <cell r="E934" t="str">
            <v>PPG 0.2 TABS 30S</v>
          </cell>
          <cell r="F934">
            <v>30049099</v>
          </cell>
          <cell r="G934">
            <v>0.12</v>
          </cell>
        </row>
        <row r="935">
          <cell r="D935">
            <v>2040005775</v>
          </cell>
          <cell r="E935" t="str">
            <v>Gluformin 500mg Tabs 10s</v>
          </cell>
          <cell r="F935">
            <v>30043190</v>
          </cell>
          <cell r="G935">
            <v>0.12</v>
          </cell>
        </row>
        <row r="936">
          <cell r="D936">
            <v>2040005776</v>
          </cell>
          <cell r="E936" t="str">
            <v>Gluformin 850mg Tabs 10s</v>
          </cell>
          <cell r="F936">
            <v>30043190</v>
          </cell>
          <cell r="G936">
            <v>0.12</v>
          </cell>
        </row>
        <row r="937">
          <cell r="D937">
            <v>2040005777</v>
          </cell>
          <cell r="E937" t="str">
            <v>Gluformin G1 Tabs 15s</v>
          </cell>
          <cell r="F937">
            <v>30043190</v>
          </cell>
          <cell r="G937">
            <v>0.12</v>
          </cell>
        </row>
        <row r="938">
          <cell r="D938">
            <v>2040005778</v>
          </cell>
          <cell r="E938" t="str">
            <v>Gluformin G2 Tabs 15s</v>
          </cell>
          <cell r="F938">
            <v>30043190</v>
          </cell>
          <cell r="G938">
            <v>0.12</v>
          </cell>
        </row>
        <row r="939">
          <cell r="D939">
            <v>2040005779</v>
          </cell>
          <cell r="E939" t="str">
            <v>Gluformin XL 500 Tabs 15s</v>
          </cell>
          <cell r="F939">
            <v>30043190</v>
          </cell>
          <cell r="G939">
            <v>0.12</v>
          </cell>
        </row>
        <row r="940">
          <cell r="D940">
            <v>2040005780</v>
          </cell>
          <cell r="E940" t="str">
            <v>Gluformin XL 1000 Tabs 15s</v>
          </cell>
          <cell r="F940">
            <v>30043190</v>
          </cell>
          <cell r="G940">
            <v>0.12</v>
          </cell>
        </row>
        <row r="941">
          <cell r="D941">
            <v>2040005894</v>
          </cell>
          <cell r="E941" t="str">
            <v>NEO MERCAZOLE 5MG TABS 100S</v>
          </cell>
          <cell r="F941">
            <v>30049099</v>
          </cell>
          <cell r="G941">
            <v>0.12</v>
          </cell>
        </row>
        <row r="942">
          <cell r="D942">
            <v>2040005895</v>
          </cell>
          <cell r="E942" t="str">
            <v>NEO MERCAZOLE 10MG TABS 100S</v>
          </cell>
          <cell r="F942">
            <v>30049099</v>
          </cell>
          <cell r="G942">
            <v>0.12</v>
          </cell>
        </row>
        <row r="943">
          <cell r="D943">
            <v>2040005896</v>
          </cell>
          <cell r="E943" t="str">
            <v>NEO MERCAZOLE 20MG TABS 100S</v>
          </cell>
          <cell r="F943">
            <v>30049099</v>
          </cell>
          <cell r="G943">
            <v>0.12</v>
          </cell>
        </row>
        <row r="944">
          <cell r="D944">
            <v>2040006184</v>
          </cell>
          <cell r="E944" t="str">
            <v>Gluformin i 0.5</v>
          </cell>
          <cell r="F944">
            <v>30043190</v>
          </cell>
          <cell r="G944">
            <v>0.12</v>
          </cell>
        </row>
        <row r="945">
          <cell r="D945">
            <v>2040006185</v>
          </cell>
          <cell r="E945" t="str">
            <v>Gluformin i 1</v>
          </cell>
          <cell r="F945">
            <v>30043190</v>
          </cell>
          <cell r="G945">
            <v>0.12</v>
          </cell>
        </row>
        <row r="946">
          <cell r="D946">
            <v>2040006640</v>
          </cell>
          <cell r="E946" t="str">
            <v>PPG MD 0.2  30tabs</v>
          </cell>
          <cell r="F946">
            <v>30049099</v>
          </cell>
          <cell r="G946">
            <v>0.12</v>
          </cell>
        </row>
        <row r="947">
          <cell r="D947">
            <v>2040006641</v>
          </cell>
          <cell r="E947" t="str">
            <v>PPG MD 0.3  30tabs</v>
          </cell>
          <cell r="F947">
            <v>30049099</v>
          </cell>
          <cell r="G947">
            <v>0.12</v>
          </cell>
        </row>
        <row r="948">
          <cell r="D948">
            <v>2040005476</v>
          </cell>
          <cell r="E948" t="str">
            <v>DIABETROL 10T</v>
          </cell>
          <cell r="F948">
            <v>30043190</v>
          </cell>
          <cell r="G948">
            <v>0.12</v>
          </cell>
        </row>
        <row r="949">
          <cell r="D949">
            <v>2030000035</v>
          </cell>
          <cell r="E949" t="str">
            <v>SEMI-EUGLUCON</v>
          </cell>
          <cell r="F949">
            <v>30043190</v>
          </cell>
          <cell r="G949">
            <v>0.12</v>
          </cell>
        </row>
        <row r="950">
          <cell r="D950">
            <v>2030000054</v>
          </cell>
          <cell r="E950" t="str">
            <v>GLUFORMIN 500</v>
          </cell>
          <cell r="F950">
            <v>30043190</v>
          </cell>
          <cell r="G950">
            <v>0.12</v>
          </cell>
        </row>
        <row r="951">
          <cell r="D951">
            <v>2030000055</v>
          </cell>
          <cell r="E951" t="str">
            <v>GLUFORMIN 850</v>
          </cell>
          <cell r="F951">
            <v>30043190</v>
          </cell>
          <cell r="G951">
            <v>0.12</v>
          </cell>
        </row>
        <row r="952">
          <cell r="D952">
            <v>2030000056</v>
          </cell>
          <cell r="E952" t="str">
            <v>GLUFORMIN XL 500MG</v>
          </cell>
          <cell r="F952">
            <v>30043190</v>
          </cell>
          <cell r="G952">
            <v>0.12</v>
          </cell>
        </row>
        <row r="953">
          <cell r="D953">
            <v>2030000057</v>
          </cell>
          <cell r="E953" t="str">
            <v>GLUFORMIN XL 1000MG</v>
          </cell>
          <cell r="F953">
            <v>30043190</v>
          </cell>
          <cell r="G953">
            <v>0.12</v>
          </cell>
        </row>
        <row r="954">
          <cell r="D954">
            <v>2030001592</v>
          </cell>
          <cell r="E954" t="str">
            <v>Gluformin XL 1000mg</v>
          </cell>
          <cell r="F954">
            <v>30043190</v>
          </cell>
          <cell r="G954">
            <v>0.12</v>
          </cell>
        </row>
        <row r="955">
          <cell r="D955">
            <v>2030000058</v>
          </cell>
          <cell r="E955" t="str">
            <v>GLUFORMIN G1</v>
          </cell>
          <cell r="F955">
            <v>30043190</v>
          </cell>
          <cell r="G955">
            <v>0.12</v>
          </cell>
        </row>
        <row r="956">
          <cell r="D956">
            <v>2030000059</v>
          </cell>
          <cell r="E956" t="str">
            <v>GLUFORMIN G2</v>
          </cell>
          <cell r="F956">
            <v>30043190</v>
          </cell>
          <cell r="G956">
            <v>0.12</v>
          </cell>
        </row>
        <row r="957">
          <cell r="D957">
            <v>2030000112</v>
          </cell>
          <cell r="E957" t="str">
            <v>NEO-MERCAZOLE 5MG</v>
          </cell>
          <cell r="F957">
            <v>30049099</v>
          </cell>
          <cell r="G957">
            <v>0.12</v>
          </cell>
        </row>
        <row r="958">
          <cell r="D958">
            <v>2030000111</v>
          </cell>
          <cell r="E958" t="str">
            <v>NEO-MERCAZOLE 20MG</v>
          </cell>
          <cell r="F958">
            <v>30049099</v>
          </cell>
          <cell r="G958">
            <v>0.12</v>
          </cell>
        </row>
        <row r="959">
          <cell r="D959">
            <v>2040000396</v>
          </cell>
          <cell r="E959" t="str">
            <v>PIOZONE M 30MG</v>
          </cell>
          <cell r="F959">
            <v>30043190</v>
          </cell>
          <cell r="G959">
            <v>0.12</v>
          </cell>
        </row>
        <row r="960">
          <cell r="D960">
            <v>2040000262</v>
          </cell>
          <cell r="E960" t="str">
            <v>Diabetrol 3P</v>
          </cell>
          <cell r="F960">
            <v>30043190</v>
          </cell>
          <cell r="G960">
            <v>0.12</v>
          </cell>
        </row>
        <row r="961">
          <cell r="D961">
            <v>2040000771</v>
          </cell>
          <cell r="E961" t="str">
            <v>Tribet 1 Forte  </v>
          </cell>
          <cell r="F961">
            <v>30043190</v>
          </cell>
          <cell r="G961">
            <v>0.12</v>
          </cell>
        </row>
        <row r="962">
          <cell r="D962">
            <v>2040000772</v>
          </cell>
          <cell r="E962" t="str">
            <v>Tribet 2 Forte</v>
          </cell>
          <cell r="F962">
            <v>30043190</v>
          </cell>
          <cell r="G962">
            <v>0.12</v>
          </cell>
        </row>
        <row r="963">
          <cell r="D963">
            <v>2040000774</v>
          </cell>
          <cell r="E963" t="str">
            <v>Semi Tribet 1 Tablets 10's</v>
          </cell>
          <cell r="F963">
            <v>30043190</v>
          </cell>
          <cell r="G963">
            <v>0.12</v>
          </cell>
        </row>
        <row r="964">
          <cell r="D964">
            <v>2040000773</v>
          </cell>
          <cell r="E964" t="str">
            <v>Semi Tribet 2 Tablets 10's</v>
          </cell>
          <cell r="F964">
            <v>30043190</v>
          </cell>
          <cell r="G964">
            <v>0.12</v>
          </cell>
        </row>
        <row r="965">
          <cell r="D965">
            <v>2040003389</v>
          </cell>
          <cell r="E965" t="str">
            <v>Diabetrol 3P 7.5mg </v>
          </cell>
          <cell r="F965">
            <v>30043190</v>
          </cell>
          <cell r="G965">
            <v>0.12</v>
          </cell>
        </row>
        <row r="966">
          <cell r="D966">
            <v>2040004635</v>
          </cell>
          <cell r="E966" t="str">
            <v>GLUSPAN D TABS 10S</v>
          </cell>
          <cell r="F966">
            <v>21069099</v>
          </cell>
          <cell r="G966">
            <v>0.28</v>
          </cell>
        </row>
        <row r="967">
          <cell r="D967">
            <v>2040005927</v>
          </cell>
          <cell r="E967" t="str">
            <v>KLACID IV VIAL</v>
          </cell>
          <cell r="F967">
            <v>30049039</v>
          </cell>
          <cell r="G967">
            <v>0.12</v>
          </cell>
        </row>
        <row r="968">
          <cell r="D968">
            <v>2040000134</v>
          </cell>
          <cell r="E968" t="str">
            <v>CLIVARINE 3436 (GP)</v>
          </cell>
          <cell r="F968">
            <v>30049099</v>
          </cell>
          <cell r="G968">
            <v>0.12</v>
          </cell>
        </row>
        <row r="969">
          <cell r="D969">
            <v>2040000133</v>
          </cell>
          <cell r="E969" t="str">
            <v>CLIVARINE 1432 (GP)</v>
          </cell>
          <cell r="F969">
            <v>30049099</v>
          </cell>
          <cell r="G969">
            <v>0.12</v>
          </cell>
        </row>
        <row r="970">
          <cell r="D970">
            <v>2040001026</v>
          </cell>
          <cell r="E970" t="str">
            <v>VAXONE - S Injection 1gm</v>
          </cell>
          <cell r="F970">
            <v>30042019</v>
          </cell>
          <cell r="G970">
            <v>0.12</v>
          </cell>
        </row>
        <row r="971">
          <cell r="D971">
            <v>2040006515</v>
          </cell>
          <cell r="E971" t="str">
            <v>POLYTUFF INJECTION 500000 UNITS SALES</v>
          </cell>
          <cell r="F971">
            <v>30049094</v>
          </cell>
          <cell r="G971">
            <v>0.12</v>
          </cell>
        </row>
        <row r="972">
          <cell r="D972">
            <v>2030000023</v>
          </cell>
          <cell r="E972" t="str">
            <v>EN-ACE 10MG TABLETS 10S</v>
          </cell>
          <cell r="F972">
            <v>30049071</v>
          </cell>
          <cell r="G972">
            <v>0.12</v>
          </cell>
        </row>
        <row r="973">
          <cell r="D973">
            <v>2030000029</v>
          </cell>
          <cell r="E973" t="str">
            <v>Enace D 2.5 tab 30's</v>
          </cell>
          <cell r="F973">
            <v>30049071</v>
          </cell>
          <cell r="G973">
            <v>0.12</v>
          </cell>
        </row>
        <row r="974">
          <cell r="D974">
            <v>2030000030</v>
          </cell>
          <cell r="E974" t="str">
            <v>Enace D 5 tab 30's</v>
          </cell>
          <cell r="F974">
            <v>30049071</v>
          </cell>
          <cell r="G974">
            <v>0.12</v>
          </cell>
        </row>
        <row r="975">
          <cell r="D975">
            <v>2030000031</v>
          </cell>
          <cell r="E975" t="str">
            <v>Enace D 10 tab 30's</v>
          </cell>
          <cell r="F975">
            <v>30049071</v>
          </cell>
          <cell r="G975">
            <v>0.12</v>
          </cell>
        </row>
        <row r="976">
          <cell r="D976">
            <v>2030000052</v>
          </cell>
          <cell r="E976" t="str">
            <v>GLIMER TABLET 1 MG 10S</v>
          </cell>
          <cell r="F976">
            <v>30043190</v>
          </cell>
          <cell r="G976">
            <v>0.12</v>
          </cell>
        </row>
        <row r="977">
          <cell r="D977">
            <v>2030000053</v>
          </cell>
          <cell r="E977" t="str">
            <v>GLIMER TABLET 2MG 10S</v>
          </cell>
          <cell r="F977">
            <v>30043190</v>
          </cell>
          <cell r="G977">
            <v>0.12</v>
          </cell>
        </row>
        <row r="978">
          <cell r="D978">
            <v>2030000105</v>
          </cell>
          <cell r="E978" t="str">
            <v>MONO-SORBITRATE 10MG TAB 10S</v>
          </cell>
          <cell r="F978">
            <v>30049079</v>
          </cell>
          <cell r="G978">
            <v>0.12</v>
          </cell>
        </row>
        <row r="979">
          <cell r="D979">
            <v>2040000736</v>
          </cell>
          <cell r="E979" t="str">
            <v>ZEFORMIN XR 60 MG TABLETS 10'S</v>
          </cell>
          <cell r="F979">
            <v>30043190</v>
          </cell>
          <cell r="G979">
            <v>0.12</v>
          </cell>
        </row>
        <row r="980">
          <cell r="D980">
            <v>2040000737</v>
          </cell>
          <cell r="E980" t="str">
            <v>ZEFORMIN XR 30 MG  TABLETS 10'S</v>
          </cell>
          <cell r="F980">
            <v>30043190</v>
          </cell>
          <cell r="G980">
            <v>0.12</v>
          </cell>
        </row>
        <row r="981">
          <cell r="D981">
            <v>2040000843</v>
          </cell>
          <cell r="E981" t="str">
            <v>METGLAR  2  TABLET 10s</v>
          </cell>
          <cell r="F981">
            <v>30043190</v>
          </cell>
          <cell r="G981">
            <v>0.12</v>
          </cell>
        </row>
        <row r="982">
          <cell r="D982">
            <v>2040000844</v>
          </cell>
          <cell r="E982" t="str">
            <v>METGLAR  1  TABLET 10s</v>
          </cell>
          <cell r="F982">
            <v>30043190</v>
          </cell>
          <cell r="G982">
            <v>0.12</v>
          </cell>
        </row>
        <row r="983">
          <cell r="D983">
            <v>2040001131</v>
          </cell>
          <cell r="E983" t="str">
            <v>Winbp MT 25mg tabs 10s</v>
          </cell>
          <cell r="F983">
            <v>30049079</v>
          </cell>
          <cell r="G983">
            <v>0.12</v>
          </cell>
        </row>
        <row r="984">
          <cell r="D984">
            <v>2040001132</v>
          </cell>
          <cell r="E984" t="str">
            <v>Winbp MT 50mg tabs 10s</v>
          </cell>
          <cell r="F984">
            <v>30049079</v>
          </cell>
          <cell r="G984">
            <v>0.12</v>
          </cell>
        </row>
        <row r="985">
          <cell r="D985">
            <v>2040001419</v>
          </cell>
          <cell r="E985" t="str">
            <v>Zomelis Met 500 6x10s</v>
          </cell>
          <cell r="F985">
            <v>30043190</v>
          </cell>
          <cell r="G985">
            <v>0.12</v>
          </cell>
        </row>
        <row r="986">
          <cell r="D986">
            <v>2040001420</v>
          </cell>
          <cell r="E986" t="str">
            <v>Zomelis Met 1000 6x10s</v>
          </cell>
          <cell r="F986">
            <v>30043190</v>
          </cell>
          <cell r="G986">
            <v>0.12</v>
          </cell>
        </row>
        <row r="987">
          <cell r="D987">
            <v>2040001421</v>
          </cell>
          <cell r="E987" t="str">
            <v>Zomelis 2x14s</v>
          </cell>
          <cell r="F987">
            <v>30049099</v>
          </cell>
          <cell r="G987">
            <v>0.12</v>
          </cell>
        </row>
        <row r="988">
          <cell r="D988">
            <v>2040001485</v>
          </cell>
          <cell r="E988" t="str">
            <v>D3- UP - 1gm</v>
          </cell>
          <cell r="F988" t="str">
            <v>30045036</v>
          </cell>
          <cell r="G988">
            <v>0.12</v>
          </cell>
        </row>
        <row r="989">
          <cell r="D989">
            <v>2040003644</v>
          </cell>
          <cell r="E989" t="str">
            <v>WINBP TRIO 20MG TABS 10S</v>
          </cell>
          <cell r="F989">
            <v>30049099</v>
          </cell>
          <cell r="G989">
            <v>0.12</v>
          </cell>
        </row>
        <row r="990">
          <cell r="D990">
            <v>2040003834</v>
          </cell>
          <cell r="E990" t="str">
            <v>TRIBETROL 1  FORTE TABS 10</v>
          </cell>
          <cell r="F990">
            <v>30043190</v>
          </cell>
          <cell r="G990">
            <v>0.12</v>
          </cell>
        </row>
        <row r="991">
          <cell r="D991">
            <v>2040003835</v>
          </cell>
          <cell r="E991" t="str">
            <v>TRIBETROL 1 TABS 10</v>
          </cell>
          <cell r="F991">
            <v>30043190</v>
          </cell>
          <cell r="G991">
            <v>0.12</v>
          </cell>
        </row>
        <row r="992">
          <cell r="D992">
            <v>2040003836</v>
          </cell>
          <cell r="E992" t="str">
            <v>TRIBETROL 2 FORTE TABS 10</v>
          </cell>
          <cell r="F992">
            <v>30043190</v>
          </cell>
          <cell r="G992">
            <v>0.12</v>
          </cell>
        </row>
        <row r="993">
          <cell r="D993">
            <v>2040003837</v>
          </cell>
          <cell r="E993" t="str">
            <v>TRIBETROL 2 TABS 10</v>
          </cell>
          <cell r="F993">
            <v>30043190</v>
          </cell>
          <cell r="G993">
            <v>0.12</v>
          </cell>
        </row>
        <row r="994">
          <cell r="D994">
            <v>2040003924</v>
          </cell>
          <cell r="E994" t="str">
            <v>WINBP  20 10T EP</v>
          </cell>
          <cell r="F994">
            <v>30049099</v>
          </cell>
          <cell r="G994">
            <v>0.12</v>
          </cell>
        </row>
        <row r="995">
          <cell r="D995">
            <v>2040003925</v>
          </cell>
          <cell r="E995" t="str">
            <v>WINBP  20H 10T EP</v>
          </cell>
          <cell r="F995">
            <v>30049099</v>
          </cell>
          <cell r="G995">
            <v>0.12</v>
          </cell>
        </row>
        <row r="996">
          <cell r="D996">
            <v>2040003926</v>
          </cell>
          <cell r="E996" t="str">
            <v>WINBP  40 10T EP</v>
          </cell>
          <cell r="F996">
            <v>30049099</v>
          </cell>
          <cell r="G996">
            <v>0.12</v>
          </cell>
        </row>
        <row r="997">
          <cell r="D997">
            <v>2040003927</v>
          </cell>
          <cell r="E997" t="str">
            <v>WINBP  40H 10T EP</v>
          </cell>
          <cell r="F997">
            <v>30049099</v>
          </cell>
          <cell r="G997">
            <v>0.12</v>
          </cell>
        </row>
        <row r="998">
          <cell r="D998">
            <v>2040003928</v>
          </cell>
          <cell r="E998" t="str">
            <v>WINBP-AM 20 10's EP</v>
          </cell>
          <cell r="F998">
            <v>30049099</v>
          </cell>
          <cell r="G998">
            <v>0.12</v>
          </cell>
        </row>
        <row r="999">
          <cell r="D999">
            <v>2040003929</v>
          </cell>
          <cell r="E999" t="str">
            <v>WINBP-AM 40 10's EP</v>
          </cell>
          <cell r="F999">
            <v>30049099</v>
          </cell>
          <cell r="G999">
            <v>0.12</v>
          </cell>
        </row>
        <row r="1000">
          <cell r="D1000">
            <v>2040003963</v>
          </cell>
          <cell r="E1000" t="str">
            <v>D3 SHOT SACHETS 1GM 60 K IU</v>
          </cell>
          <cell r="F1000" t="str">
            <v>30045036</v>
          </cell>
          <cell r="G1000">
            <v>0.12</v>
          </cell>
        </row>
        <row r="1001">
          <cell r="D1001">
            <v>2040003964</v>
          </cell>
          <cell r="E1001" t="str">
            <v>D3 SHOT SOFTGELS 4S 60 K IU</v>
          </cell>
          <cell r="F1001">
            <v>30049099</v>
          </cell>
          <cell r="G1001">
            <v>0.12</v>
          </cell>
        </row>
        <row r="1002">
          <cell r="D1002">
            <v>2040004770</v>
          </cell>
          <cell r="E1002" t="str">
            <v>WIN BP CT 20 / 6.25MG TABS 10S</v>
          </cell>
          <cell r="F1002">
            <v>30049039</v>
          </cell>
          <cell r="G1002">
            <v>0.12</v>
          </cell>
        </row>
        <row r="1003">
          <cell r="D1003">
            <v>2040004771</v>
          </cell>
          <cell r="E1003" t="str">
            <v>WIN BP CT 20 / 12.5MG TABS 10S</v>
          </cell>
          <cell r="F1003">
            <v>30049039</v>
          </cell>
          <cell r="G1003">
            <v>0.12</v>
          </cell>
        </row>
        <row r="1004">
          <cell r="D1004">
            <v>2040004772</v>
          </cell>
          <cell r="E1004" t="str">
            <v>WIN BP CT 40 / 6.25MG TABS 10S</v>
          </cell>
          <cell r="F1004">
            <v>30049039</v>
          </cell>
          <cell r="G1004">
            <v>0.12</v>
          </cell>
        </row>
        <row r="1005">
          <cell r="D1005">
            <v>2040004773</v>
          </cell>
          <cell r="E1005" t="str">
            <v>WIN BP CT 40 / 12.5MG TABS 10S</v>
          </cell>
          <cell r="F1005">
            <v>30049039</v>
          </cell>
          <cell r="G1005">
            <v>0.12</v>
          </cell>
        </row>
        <row r="1006">
          <cell r="D1006">
            <v>2040005853</v>
          </cell>
          <cell r="E1006" t="str">
            <v>GLIMER TABLET3 MG 10S</v>
          </cell>
          <cell r="F1006">
            <v>30049099</v>
          </cell>
          <cell r="G1006">
            <v>0.12</v>
          </cell>
        </row>
        <row r="1007">
          <cell r="D1007">
            <v>2040005877</v>
          </cell>
          <cell r="E1007" t="str">
            <v>EN ACE 2.5MG TABS 10S</v>
          </cell>
          <cell r="F1007">
            <v>30049071</v>
          </cell>
          <cell r="G1007">
            <v>0.12</v>
          </cell>
        </row>
        <row r="1008">
          <cell r="D1008">
            <v>2040005878</v>
          </cell>
          <cell r="E1008" t="str">
            <v>EN ACE 5MG TABS 10S</v>
          </cell>
          <cell r="F1008">
            <v>30049071</v>
          </cell>
          <cell r="G1008">
            <v>0.12</v>
          </cell>
        </row>
        <row r="1009">
          <cell r="D1009">
            <v>2040005879</v>
          </cell>
          <cell r="E1009" t="str">
            <v>LIPIGOAL 10 TAB 10'S</v>
          </cell>
          <cell r="F1009">
            <v>30042019</v>
          </cell>
          <cell r="G1009">
            <v>0.12</v>
          </cell>
        </row>
        <row r="1010">
          <cell r="D1010">
            <v>2030000024</v>
          </cell>
          <cell r="E1010" t="str">
            <v>EN-ACE 2.5mg</v>
          </cell>
          <cell r="F1010">
            <v>30049071</v>
          </cell>
          <cell r="G1010">
            <v>0.12</v>
          </cell>
        </row>
        <row r="1011">
          <cell r="D1011">
            <v>2030000025</v>
          </cell>
          <cell r="E1011" t="str">
            <v>EN-ACE 5mg</v>
          </cell>
          <cell r="F1011">
            <v>30049071</v>
          </cell>
          <cell r="G1011">
            <v>0.12</v>
          </cell>
        </row>
        <row r="1012">
          <cell r="D1012">
            <v>2030000106</v>
          </cell>
          <cell r="E1012" t="str">
            <v>MONO SORBITRATE 20MG</v>
          </cell>
          <cell r="F1012">
            <v>30049079</v>
          </cell>
          <cell r="G1012">
            <v>0.12</v>
          </cell>
        </row>
        <row r="1013">
          <cell r="D1013">
            <v>2040006550</v>
          </cell>
          <cell r="E1013" t="str">
            <v>GLIMER 1MG</v>
          </cell>
          <cell r="F1013">
            <v>30043190</v>
          </cell>
          <cell r="G1013">
            <v>0.12</v>
          </cell>
        </row>
        <row r="1014">
          <cell r="D1014">
            <v>2040006551</v>
          </cell>
          <cell r="E1014" t="str">
            <v>GLIMER 2MG</v>
          </cell>
          <cell r="F1014">
            <v>30043190</v>
          </cell>
          <cell r="G1014">
            <v>0.12</v>
          </cell>
        </row>
        <row r="1015">
          <cell r="D1015">
            <v>2030000297</v>
          </cell>
          <cell r="E1015" t="str">
            <v>Lipigoal 10 mg</v>
          </cell>
          <cell r="F1015">
            <v>30042019</v>
          </cell>
          <cell r="G1015">
            <v>0.12</v>
          </cell>
        </row>
        <row r="1016">
          <cell r="D1016">
            <v>2030000298</v>
          </cell>
          <cell r="E1016" t="str">
            <v>Lipigoal 20 mg</v>
          </cell>
          <cell r="F1016">
            <v>30042019</v>
          </cell>
          <cell r="G1016">
            <v>0.12</v>
          </cell>
        </row>
        <row r="1017">
          <cell r="D1017">
            <v>2040001341</v>
          </cell>
          <cell r="E1017" t="str">
            <v>Lot 25</v>
          </cell>
          <cell r="F1017">
            <v>30042019</v>
          </cell>
          <cell r="G1017">
            <v>0.12</v>
          </cell>
        </row>
        <row r="1018">
          <cell r="D1018">
            <v>2040001342</v>
          </cell>
          <cell r="E1018" t="str">
            <v>Lot 50</v>
          </cell>
          <cell r="F1018">
            <v>30042019</v>
          </cell>
          <cell r="G1018">
            <v>0.12</v>
          </cell>
        </row>
        <row r="1019">
          <cell r="D1019">
            <v>2040001343</v>
          </cell>
          <cell r="E1019" t="str">
            <v>LOT H 50 Tablets</v>
          </cell>
          <cell r="F1019">
            <v>30042019</v>
          </cell>
          <cell r="G1019">
            <v>0.12</v>
          </cell>
        </row>
        <row r="1020">
          <cell r="D1020">
            <v>2040006150</v>
          </cell>
          <cell r="E1020" t="str">
            <v>DIABECLAZ 30MG 10S</v>
          </cell>
          <cell r="F1020">
            <v>30049039</v>
          </cell>
          <cell r="G1020">
            <v>0.12</v>
          </cell>
        </row>
        <row r="1021">
          <cell r="D1021">
            <v>2040006151</v>
          </cell>
          <cell r="E1021" t="str">
            <v>DIABECLAZ 60MG 10S</v>
          </cell>
          <cell r="F1021">
            <v>30049039</v>
          </cell>
          <cell r="G1021">
            <v>0.12</v>
          </cell>
        </row>
        <row r="1022">
          <cell r="D1022">
            <v>2030000046</v>
          </cell>
          <cell r="E1022" t="str">
            <v>GAROIN TABS 10S</v>
          </cell>
          <cell r="F1022">
            <v>30049081</v>
          </cell>
          <cell r="G1022">
            <v>0.12</v>
          </cell>
        </row>
        <row r="1023">
          <cell r="D1023">
            <v>2030000097</v>
          </cell>
          <cell r="E1023" t="str">
            <v>LIBRIUM 10MG TABS 10S</v>
          </cell>
          <cell r="F1023">
            <v>30049079</v>
          </cell>
          <cell r="G1023">
            <v>0.12</v>
          </cell>
        </row>
        <row r="1024">
          <cell r="D1024">
            <v>2030000098</v>
          </cell>
          <cell r="E1024" t="str">
            <v>LIBRIUM 25MG TABS 10S</v>
          </cell>
          <cell r="F1024">
            <v>30049079</v>
          </cell>
          <cell r="G1024">
            <v>0.12</v>
          </cell>
        </row>
        <row r="1025">
          <cell r="D1025">
            <v>2030000099</v>
          </cell>
          <cell r="E1025" t="str">
            <v>MADOPAR TABS 250MG 10S</v>
          </cell>
          <cell r="F1025">
            <v>30049076</v>
          </cell>
          <cell r="G1025">
            <v>0.05</v>
          </cell>
        </row>
        <row r="1026">
          <cell r="D1026">
            <v>2030000135</v>
          </cell>
          <cell r="E1026" t="str">
            <v>Phenobarbitone Injection 1ml</v>
          </cell>
          <cell r="F1026">
            <v>30049081</v>
          </cell>
          <cell r="G1026">
            <v>0.12</v>
          </cell>
        </row>
        <row r="1027">
          <cell r="D1027">
            <v>2030000152</v>
          </cell>
          <cell r="E1027" t="str">
            <v>RIVOTRIL 0.5 MG TABS 10S</v>
          </cell>
          <cell r="F1027">
            <v>30049082</v>
          </cell>
          <cell r="G1027">
            <v>0.12</v>
          </cell>
        </row>
        <row r="1028">
          <cell r="D1028">
            <v>2030000153</v>
          </cell>
          <cell r="E1028" t="str">
            <v>RIVOTRIL 2MG TABS 10S</v>
          </cell>
          <cell r="F1028">
            <v>30049082</v>
          </cell>
          <cell r="G1028">
            <v>0.12</v>
          </cell>
        </row>
        <row r="1029">
          <cell r="D1029">
            <v>2030000185</v>
          </cell>
          <cell r="E1029" t="str">
            <v>Valance solution 100ml</v>
          </cell>
          <cell r="F1029">
            <v>30049081</v>
          </cell>
          <cell r="G1029">
            <v>0.12</v>
          </cell>
        </row>
        <row r="1030">
          <cell r="D1030">
            <v>2030000228</v>
          </cell>
          <cell r="E1030" t="str">
            <v>DEPSONIL PM 75MG CAPS 10S</v>
          </cell>
          <cell r="F1030">
            <v>30049079</v>
          </cell>
          <cell r="G1030">
            <v>0.12</v>
          </cell>
        </row>
        <row r="1031">
          <cell r="D1031">
            <v>2030000230</v>
          </cell>
          <cell r="E1031" t="str">
            <v>Depsonil 25 Tablets(FC) 10's</v>
          </cell>
          <cell r="F1031">
            <v>30049081</v>
          </cell>
          <cell r="G1031">
            <v>0.12</v>
          </cell>
        </row>
        <row r="1032">
          <cell r="D1032">
            <v>2030000810</v>
          </cell>
          <cell r="E1032" t="str">
            <v>Mazetol 200 SR Tablets 10s</v>
          </cell>
          <cell r="F1032">
            <v>30049081</v>
          </cell>
          <cell r="G1032">
            <v>0.12</v>
          </cell>
        </row>
        <row r="1033">
          <cell r="D1033">
            <v>2030000811</v>
          </cell>
          <cell r="E1033" t="str">
            <v>MAZETOL SR 300MG TAB 10s</v>
          </cell>
          <cell r="F1033">
            <v>30049081</v>
          </cell>
          <cell r="G1033">
            <v>0.12</v>
          </cell>
        </row>
        <row r="1034">
          <cell r="D1034">
            <v>2030000812</v>
          </cell>
          <cell r="E1034" t="str">
            <v>Mazetol 400 SR Tablets 10s</v>
          </cell>
          <cell r="F1034">
            <v>30049081</v>
          </cell>
          <cell r="G1034">
            <v>0.12</v>
          </cell>
        </row>
        <row r="1035">
          <cell r="D1035">
            <v>2030001123</v>
          </cell>
          <cell r="E1035" t="str">
            <v>GARDENAL TAB 30 MG 30S</v>
          </cell>
          <cell r="F1035">
            <v>30049081</v>
          </cell>
          <cell r="G1035">
            <v>0.12</v>
          </cell>
        </row>
        <row r="1036">
          <cell r="D1036">
            <v>2030001125</v>
          </cell>
          <cell r="E1036" t="str">
            <v>GARDENAL TAB 60 MG 30S</v>
          </cell>
          <cell r="F1036">
            <v>30049081</v>
          </cell>
          <cell r="G1036">
            <v>0.12</v>
          </cell>
        </row>
        <row r="1037">
          <cell r="D1037">
            <v>2030001524</v>
          </cell>
          <cell r="E1037" t="str">
            <v>Szetalo Plus MD Tablet Sales</v>
          </cell>
          <cell r="F1037">
            <v>30049099</v>
          </cell>
          <cell r="G1037">
            <v>0.12</v>
          </cell>
        </row>
        <row r="1038">
          <cell r="D1038">
            <v>2030001568</v>
          </cell>
          <cell r="E1038" t="str">
            <v>Gardenal Syrup 100ml Shrink Wrap</v>
          </cell>
          <cell r="F1038">
            <v>30049081</v>
          </cell>
          <cell r="G1038">
            <v>0.12</v>
          </cell>
        </row>
        <row r="1039">
          <cell r="D1039">
            <v>2030001796</v>
          </cell>
          <cell r="E1039" t="str">
            <v>Mazetol 100mg Tablets 10s sales</v>
          </cell>
          <cell r="F1039">
            <v>30049081</v>
          </cell>
          <cell r="G1039">
            <v>0.12</v>
          </cell>
        </row>
        <row r="1040">
          <cell r="D1040">
            <v>2030001797</v>
          </cell>
          <cell r="E1040" t="str">
            <v>Mazetol 200mg Tablets 10s sales</v>
          </cell>
          <cell r="F1040">
            <v>30049081</v>
          </cell>
          <cell r="G1040">
            <v>0.12</v>
          </cell>
        </row>
        <row r="1041">
          <cell r="D1041">
            <v>2030001798</v>
          </cell>
          <cell r="E1041" t="str">
            <v>Mazetol 400mg Tablets 10s Sales</v>
          </cell>
          <cell r="F1041">
            <v>30049081</v>
          </cell>
          <cell r="G1041">
            <v>0.12</v>
          </cell>
        </row>
        <row r="1042">
          <cell r="D1042">
            <v>2030002137</v>
          </cell>
          <cell r="E1042" t="str">
            <v>Mysoline 250 Tab 10s USP</v>
          </cell>
          <cell r="F1042">
            <v>30049081</v>
          </cell>
          <cell r="G1042">
            <v>0.12</v>
          </cell>
        </row>
        <row r="1043">
          <cell r="D1043">
            <v>2030002247</v>
          </cell>
          <cell r="E1043" t="str">
            <v>Valance Solution 500 100ml Sales</v>
          </cell>
          <cell r="F1043">
            <v>30049081</v>
          </cell>
          <cell r="G1043">
            <v>0.12</v>
          </cell>
        </row>
        <row r="1044">
          <cell r="D1044">
            <v>2040000442</v>
          </cell>
          <cell r="E1044" t="str">
            <v>VALANCE 125 MG TABS 10S</v>
          </cell>
          <cell r="F1044">
            <v>30049099</v>
          </cell>
          <cell r="G1044">
            <v>0.12</v>
          </cell>
        </row>
        <row r="1045">
          <cell r="D1045">
            <v>2040000443</v>
          </cell>
          <cell r="E1045" t="str">
            <v>VALANCE 250 MG TABS 10S</v>
          </cell>
          <cell r="F1045">
            <v>30049099</v>
          </cell>
          <cell r="G1045">
            <v>0.12</v>
          </cell>
        </row>
        <row r="1046">
          <cell r="D1046">
            <v>2040000444</v>
          </cell>
          <cell r="E1046" t="str">
            <v>VALANCE 500 MG TABS 10S</v>
          </cell>
          <cell r="F1046">
            <v>30049099</v>
          </cell>
          <cell r="G1046">
            <v>0.12</v>
          </cell>
        </row>
        <row r="1047">
          <cell r="D1047">
            <v>2040000564</v>
          </cell>
          <cell r="E1047" t="str">
            <v>SZETALO 5MG TABS 10S</v>
          </cell>
          <cell r="F1047">
            <v>30049099</v>
          </cell>
          <cell r="G1047">
            <v>0.12</v>
          </cell>
        </row>
        <row r="1048">
          <cell r="D1048">
            <v>2040000565</v>
          </cell>
          <cell r="E1048" t="str">
            <v>Szetalo Plus Tablet 10s</v>
          </cell>
          <cell r="F1048">
            <v>30049088</v>
          </cell>
          <cell r="G1048">
            <v>0.12</v>
          </cell>
        </row>
        <row r="1049">
          <cell r="D1049">
            <v>2040000566</v>
          </cell>
          <cell r="E1049" t="str">
            <v>Szetalo LS</v>
          </cell>
          <cell r="F1049">
            <v>30049088</v>
          </cell>
          <cell r="G1049">
            <v>0.12</v>
          </cell>
        </row>
        <row r="1050">
          <cell r="D1050">
            <v>2040000582</v>
          </cell>
          <cell r="E1050" t="str">
            <v>CLOZAM 10MG TAB  10T</v>
          </cell>
          <cell r="F1050">
            <v>30049082</v>
          </cell>
          <cell r="G1050">
            <v>0.12</v>
          </cell>
        </row>
        <row r="1051">
          <cell r="D1051">
            <v>2040000584</v>
          </cell>
          <cell r="E1051" t="str">
            <v>CLOZAM 5MG TAB 10T</v>
          </cell>
          <cell r="F1051">
            <v>30049082</v>
          </cell>
          <cell r="G1051">
            <v>0.12</v>
          </cell>
        </row>
        <row r="1052">
          <cell r="D1052">
            <v>2040000730</v>
          </cell>
          <cell r="E1052" t="str">
            <v>DELOK 20MG CAPSULES 10S</v>
          </cell>
          <cell r="F1052">
            <v>30049099</v>
          </cell>
          <cell r="G1052">
            <v>0.12</v>
          </cell>
        </row>
        <row r="1053">
          <cell r="D1053">
            <v>2040000731</v>
          </cell>
          <cell r="E1053" t="str">
            <v>DELOK 30MG CAPSULES 10'S</v>
          </cell>
          <cell r="F1053">
            <v>30049099</v>
          </cell>
          <cell r="G1053">
            <v>0.12</v>
          </cell>
        </row>
        <row r="1054">
          <cell r="D1054">
            <v>2040001224</v>
          </cell>
          <cell r="E1054" t="str">
            <v>Clinaxon 2</v>
          </cell>
          <cell r="F1054">
            <v>30049099</v>
          </cell>
          <cell r="G1054">
            <v>0.12</v>
          </cell>
        </row>
        <row r="1055">
          <cell r="D1055">
            <v>2040001225</v>
          </cell>
          <cell r="E1055" t="str">
            <v>Clinaxon 4</v>
          </cell>
          <cell r="F1055">
            <v>30049099</v>
          </cell>
          <cell r="G1055">
            <v>0.12</v>
          </cell>
        </row>
        <row r="1056">
          <cell r="D1056">
            <v>2040001226</v>
          </cell>
          <cell r="E1056" t="str">
            <v>Clinaxon 500</v>
          </cell>
          <cell r="F1056">
            <v>30049029</v>
          </cell>
          <cell r="G1056">
            <v>0.12</v>
          </cell>
        </row>
        <row r="1057">
          <cell r="D1057">
            <v>2040001318</v>
          </cell>
          <cell r="E1057" t="str">
            <v>NURAVON inj</v>
          </cell>
          <cell r="F1057">
            <v>30044090</v>
          </cell>
          <cell r="G1057">
            <v>0.12</v>
          </cell>
        </row>
        <row r="1058">
          <cell r="D1058">
            <v>2040003249</v>
          </cell>
          <cell r="E1058" t="str">
            <v>Clinaxon P 10s</v>
          </cell>
          <cell r="F1058">
            <v>30049099</v>
          </cell>
          <cell r="G1058">
            <v>0.12</v>
          </cell>
        </row>
        <row r="1059">
          <cell r="D1059">
            <v>2040004487</v>
          </cell>
          <cell r="E1059" t="str">
            <v>VALANCE OD 250MG 10S</v>
          </cell>
          <cell r="F1059">
            <v>30049099</v>
          </cell>
          <cell r="G1059">
            <v>0.12</v>
          </cell>
        </row>
        <row r="1060">
          <cell r="D1060">
            <v>2040004488</v>
          </cell>
          <cell r="E1060" t="str">
            <v>VALANCE OD 500MG 10S</v>
          </cell>
          <cell r="F1060">
            <v>30049099</v>
          </cell>
          <cell r="G1060">
            <v>0.12</v>
          </cell>
        </row>
        <row r="1061">
          <cell r="D1061">
            <v>2040004489</v>
          </cell>
          <cell r="E1061" t="str">
            <v>VALANCE OD 750 MG 10S</v>
          </cell>
          <cell r="F1061">
            <v>30049099</v>
          </cell>
          <cell r="G1061">
            <v>0.12</v>
          </cell>
        </row>
        <row r="1062">
          <cell r="D1062">
            <v>2040004490</v>
          </cell>
          <cell r="E1062" t="str">
            <v>VALANCE OD 1000MG TAB 10T</v>
          </cell>
          <cell r="F1062">
            <v>30049099</v>
          </cell>
          <cell r="G1062">
            <v>0.12</v>
          </cell>
        </row>
        <row r="1063">
          <cell r="D1063">
            <v>2040005187</v>
          </cell>
          <cell r="E1063" t="str">
            <v>SZETALO 10MG TABLETS 10s</v>
          </cell>
          <cell r="F1063">
            <v>30049099</v>
          </cell>
          <cell r="G1063">
            <v>0.12</v>
          </cell>
        </row>
        <row r="1064">
          <cell r="D1064">
            <v>2040005188</v>
          </cell>
          <cell r="E1064" t="str">
            <v>SZETALO 20MG TABLETS 10s</v>
          </cell>
          <cell r="F1064">
            <v>30049099</v>
          </cell>
          <cell r="G1064">
            <v>0.12</v>
          </cell>
        </row>
        <row r="1065">
          <cell r="D1065">
            <v>2040005728</v>
          </cell>
          <cell r="E1065" t="str">
            <v>Vilaxel 20 10S TABS</v>
          </cell>
          <cell r="F1065">
            <v>30049099</v>
          </cell>
          <cell r="G1065">
            <v>0.12</v>
          </cell>
        </row>
        <row r="1066">
          <cell r="D1066">
            <v>2040005729</v>
          </cell>
          <cell r="E1066" t="str">
            <v>Vilaxel 40 10S TABS</v>
          </cell>
          <cell r="F1066">
            <v>30049099</v>
          </cell>
          <cell r="G1066">
            <v>0.12</v>
          </cell>
        </row>
        <row r="1067">
          <cell r="D1067">
            <v>2040005755</v>
          </cell>
          <cell r="E1067" t="str">
            <v>GARDENAL 30 TABS 30S</v>
          </cell>
          <cell r="F1067">
            <v>30049081</v>
          </cell>
          <cell r="G1067">
            <v>0.12</v>
          </cell>
        </row>
        <row r="1068">
          <cell r="D1068">
            <v>2040005756</v>
          </cell>
          <cell r="E1068" t="str">
            <v>GARDENAL 60 TABS 30S</v>
          </cell>
          <cell r="F1068">
            <v>30049081</v>
          </cell>
          <cell r="G1068">
            <v>0.12</v>
          </cell>
        </row>
        <row r="1069">
          <cell r="D1069">
            <v>2040006435</v>
          </cell>
          <cell r="E1069" t="str">
            <v>Luratrend 40 Sales 10s</v>
          </cell>
          <cell r="F1069">
            <v>30041090</v>
          </cell>
          <cell r="G1069">
            <v>0.12</v>
          </cell>
        </row>
        <row r="1070">
          <cell r="D1070">
            <v>2040006436</v>
          </cell>
          <cell r="E1070" t="str">
            <v>Luratrend 80 Sales 10s</v>
          </cell>
          <cell r="F1070">
            <v>30041090</v>
          </cell>
          <cell r="G1070">
            <v>0.12</v>
          </cell>
        </row>
        <row r="1071">
          <cell r="D1071">
            <v>2030000210</v>
          </cell>
          <cell r="E1071" t="str">
            <v>S ZETALO 5MG</v>
          </cell>
          <cell r="F1071">
            <v>30049099</v>
          </cell>
          <cell r="G1071">
            <v>0.12</v>
          </cell>
        </row>
        <row r="1072">
          <cell r="D1072">
            <v>2030000211</v>
          </cell>
          <cell r="E1072" t="str">
            <v>SZETALO 10MG TABLETS 10s</v>
          </cell>
          <cell r="F1072">
            <v>30049099</v>
          </cell>
          <cell r="G1072">
            <v>0.12</v>
          </cell>
        </row>
        <row r="1073">
          <cell r="D1073">
            <v>2030000212</v>
          </cell>
          <cell r="E1073" t="str">
            <v>S ZETALO 20MG</v>
          </cell>
          <cell r="F1073">
            <v>30049099</v>
          </cell>
          <cell r="G1073">
            <v>0.12</v>
          </cell>
        </row>
        <row r="1074">
          <cell r="D1074">
            <v>2030000109</v>
          </cell>
          <cell r="E1074" t="str">
            <v>MYSOLINE TABS 250MG 10S</v>
          </cell>
          <cell r="F1074">
            <v>30049081</v>
          </cell>
          <cell r="G1074">
            <v>0.12</v>
          </cell>
        </row>
        <row r="1075">
          <cell r="D1075">
            <v>2040006238</v>
          </cell>
          <cell r="E1075" t="str">
            <v>PHENOBARBITONE SOD INJ</v>
          </cell>
          <cell r="F1075">
            <v>30049081</v>
          </cell>
          <cell r="G1075">
            <v>0.12</v>
          </cell>
        </row>
        <row r="1076">
          <cell r="D1076">
            <v>2040000733</v>
          </cell>
          <cell r="E1076" t="str">
            <v>DELOK 40 MG</v>
          </cell>
          <cell r="F1076">
            <v>30042019</v>
          </cell>
          <cell r="G1076">
            <v>0.12</v>
          </cell>
        </row>
        <row r="1077">
          <cell r="D1077">
            <v>2040000732</v>
          </cell>
          <cell r="E1077" t="str">
            <v>DELOK 60 MG</v>
          </cell>
          <cell r="F1077">
            <v>30042019</v>
          </cell>
          <cell r="G1077">
            <v>0.12</v>
          </cell>
        </row>
        <row r="1078">
          <cell r="D1078">
            <v>2030000234</v>
          </cell>
          <cell r="E1078" t="str">
            <v>MAZETOL 200MG TABLETS</v>
          </cell>
          <cell r="F1078">
            <v>30049081</v>
          </cell>
          <cell r="G1078">
            <v>0.12</v>
          </cell>
        </row>
        <row r="1079">
          <cell r="D1079">
            <v>2030000235</v>
          </cell>
          <cell r="E1079" t="str">
            <v>MAZETOL 400MG TABLETS</v>
          </cell>
          <cell r="F1079">
            <v>30049081</v>
          </cell>
          <cell r="G1079">
            <v>0.12</v>
          </cell>
        </row>
        <row r="1080">
          <cell r="D1080">
            <v>2030000229</v>
          </cell>
          <cell r="E1080" t="str">
            <v>DEPSONIL DZ TABLETS</v>
          </cell>
          <cell r="F1080">
            <v>30049081</v>
          </cell>
          <cell r="G1080">
            <v>0.12</v>
          </cell>
        </row>
        <row r="1081">
          <cell r="D1081">
            <v>2040003248</v>
          </cell>
          <cell r="E1081" t="str">
            <v>Clinaxon OD</v>
          </cell>
          <cell r="F1081">
            <v>30042019</v>
          </cell>
          <cell r="G1081">
            <v>0.12</v>
          </cell>
        </row>
        <row r="1082">
          <cell r="D1082">
            <v>2030001305</v>
          </cell>
          <cell r="E1082" t="str">
            <v>VALANCE SOLUTION 500MG 100ML</v>
          </cell>
          <cell r="F1082">
            <v>30049081</v>
          </cell>
          <cell r="G1082">
            <v>0.12</v>
          </cell>
        </row>
        <row r="1083">
          <cell r="D1083">
            <v>2040000178</v>
          </cell>
          <cell r="E1083" t="str">
            <v>FORANE 100 ML (NEW)</v>
          </cell>
          <cell r="F1083">
            <v>30049099</v>
          </cell>
          <cell r="G1083">
            <v>0.05</v>
          </cell>
        </row>
        <row r="1084">
          <cell r="D1084">
            <v>2040000179</v>
          </cell>
          <cell r="E1084" t="str">
            <v>FORANE 250 ML (NEW)</v>
          </cell>
          <cell r="F1084">
            <v>30049099</v>
          </cell>
          <cell r="G1084">
            <v>0.05</v>
          </cell>
        </row>
        <row r="1085">
          <cell r="D1085">
            <v>2040000182</v>
          </cell>
          <cell r="E1085" t="str">
            <v>SEVORANE 250 ML</v>
          </cell>
          <cell r="F1085">
            <v>30049099</v>
          </cell>
          <cell r="G1085">
            <v>0.05</v>
          </cell>
        </row>
        <row r="1086">
          <cell r="D1086">
            <v>2040000183</v>
          </cell>
          <cell r="E1086" t="str">
            <v>SURVANTA 8ml</v>
          </cell>
          <cell r="F1086">
            <v>30049099</v>
          </cell>
          <cell r="G1086">
            <v>0.05</v>
          </cell>
        </row>
        <row r="1087">
          <cell r="D1087">
            <v>2040000184</v>
          </cell>
          <cell r="E1087" t="str">
            <v>SURVANTA 4ml VIAL</v>
          </cell>
          <cell r="F1087">
            <v>30049099</v>
          </cell>
          <cell r="G1087">
            <v>0.05</v>
          </cell>
        </row>
        <row r="1088">
          <cell r="D1088">
            <v>2040000185</v>
          </cell>
          <cell r="E1088" t="str">
            <v>ANETOL</v>
          </cell>
          <cell r="F1088">
            <v>30049069</v>
          </cell>
          <cell r="G1088">
            <v>0.12</v>
          </cell>
        </row>
        <row r="1089">
          <cell r="D1089">
            <v>2040000186</v>
          </cell>
          <cell r="E1089" t="str">
            <v>XAMDEX INJECTION 2ML</v>
          </cell>
          <cell r="F1089">
            <v>30049099</v>
          </cell>
          <cell r="G1089">
            <v>0.12</v>
          </cell>
        </row>
        <row r="1090">
          <cell r="D1090">
            <v>2040000187</v>
          </cell>
          <cell r="E1090" t="str">
            <v>XAMDEX INJECTION 1ML</v>
          </cell>
          <cell r="F1090">
            <v>30049099</v>
          </cell>
          <cell r="G1090">
            <v>0.12</v>
          </cell>
        </row>
        <row r="1091">
          <cell r="D1091">
            <v>2040000189</v>
          </cell>
          <cell r="E1091" t="str">
            <v>ALLUVIA TABS 120'S(NEW)</v>
          </cell>
          <cell r="F1091">
            <v>30049099</v>
          </cell>
          <cell r="G1091">
            <v>0.12</v>
          </cell>
        </row>
        <row r="1092">
          <cell r="D1092">
            <v>2040004555</v>
          </cell>
          <cell r="E1092" t="str">
            <v>APNICAF 3ML INJ</v>
          </cell>
          <cell r="F1092">
            <v>30044020</v>
          </cell>
          <cell r="G1092">
            <v>0.12</v>
          </cell>
        </row>
        <row r="1093">
          <cell r="D1093">
            <v>2040004556</v>
          </cell>
          <cell r="E1093" t="str">
            <v>APNICAF 3ML ORAL</v>
          </cell>
          <cell r="F1093">
            <v>30044020</v>
          </cell>
          <cell r="G1093">
            <v>0.12</v>
          </cell>
        </row>
        <row r="1094">
          <cell r="D1094">
            <v>2040004557</v>
          </cell>
          <cell r="E1094" t="str">
            <v>APNICAF 1.5ML ORAL</v>
          </cell>
          <cell r="F1094">
            <v>30044020</v>
          </cell>
          <cell r="G1094">
            <v>0.12</v>
          </cell>
        </row>
        <row r="1095">
          <cell r="D1095">
            <v>2040004785</v>
          </cell>
          <cell r="E1095" t="str">
            <v>PARACETAMOL I.V INFUSION</v>
          </cell>
          <cell r="F1095">
            <v>30049069</v>
          </cell>
          <cell r="G1095">
            <v>0.12</v>
          </cell>
        </row>
        <row r="1096">
          <cell r="D1096">
            <v>2040005958</v>
          </cell>
          <cell r="E1096" t="str">
            <v>Ropizuva Injection 2 mg</v>
          </cell>
          <cell r="F1096">
            <v>30049079</v>
          </cell>
          <cell r="G1096">
            <v>0.12</v>
          </cell>
        </row>
        <row r="1097">
          <cell r="D1097">
            <v>2040005959</v>
          </cell>
          <cell r="E1097" t="str">
            <v>Ropizuva Injection 7.5 mg</v>
          </cell>
          <cell r="F1097">
            <v>30049079</v>
          </cell>
          <cell r="G1097">
            <v>0.12</v>
          </cell>
        </row>
        <row r="1098">
          <cell r="D1098">
            <v>2040006152</v>
          </cell>
          <cell r="E1098" t="str">
            <v>Aminoplan 100ml</v>
          </cell>
          <cell r="F1098">
            <v>30045020</v>
          </cell>
          <cell r="G1098">
            <v>0.12</v>
          </cell>
        </row>
        <row r="1099">
          <cell r="D1099">
            <v>2040006154</v>
          </cell>
          <cell r="E1099" t="str">
            <v>Aminoplan 50ml</v>
          </cell>
          <cell r="F1099">
            <v>30045020</v>
          </cell>
          <cell r="G1099">
            <v>0.12</v>
          </cell>
        </row>
        <row r="1100">
          <cell r="D1100">
            <v>2040006594</v>
          </cell>
          <cell r="E1100" t="str">
            <v>Cisblok 10</v>
          </cell>
          <cell r="F1100">
            <v>30049099</v>
          </cell>
          <cell r="G1100">
            <v>0.12</v>
          </cell>
        </row>
        <row r="1101">
          <cell r="D1101">
            <v>2040006595</v>
          </cell>
          <cell r="E1101" t="str">
            <v>Cisblok 20</v>
          </cell>
          <cell r="F1101">
            <v>30049099</v>
          </cell>
          <cell r="G1101">
            <v>0.12</v>
          </cell>
        </row>
        <row r="1102">
          <cell r="D1102">
            <v>2040006721</v>
          </cell>
          <cell r="E1102" t="str">
            <v>Pulmofree Inj</v>
          </cell>
          <cell r="F1102">
            <v>30049079</v>
          </cell>
          <cell r="G1102">
            <v>0.12</v>
          </cell>
        </row>
        <row r="1103">
          <cell r="D1103">
            <v>2040005886</v>
          </cell>
          <cell r="E1103" t="str">
            <v>Cytoganir TM  2's ValganciclovirTablet USP 450mg</v>
          </cell>
          <cell r="F1103">
            <v>30044090</v>
          </cell>
          <cell r="G1103">
            <v>0.05</v>
          </cell>
        </row>
        <row r="1104">
          <cell r="D1104">
            <v>2040000560</v>
          </cell>
          <cell r="E1104" t="str">
            <v>RENFOR TABS. 360MG</v>
          </cell>
          <cell r="F1104">
            <v>30049099</v>
          </cell>
          <cell r="G1104">
            <v>0.05</v>
          </cell>
        </row>
        <row r="1105">
          <cell r="D1105">
            <v>2040000561</v>
          </cell>
          <cell r="E1105" t="str">
            <v>Renfor 180 SAP</v>
          </cell>
          <cell r="F1105">
            <v>30049099</v>
          </cell>
          <cell r="G1105">
            <v>0.05</v>
          </cell>
        </row>
        <row r="1106">
          <cell r="D1106">
            <v>2040000609</v>
          </cell>
          <cell r="E1106" t="str">
            <v>FUNGIZONE I.V INJECTION</v>
          </cell>
          <cell r="F1106">
            <v>30049029</v>
          </cell>
          <cell r="G1106">
            <v>0.05</v>
          </cell>
        </row>
        <row r="1107">
          <cell r="D1107">
            <v>2040000706</v>
          </cell>
          <cell r="E1107" t="str">
            <v>CAPECITE TABS</v>
          </cell>
          <cell r="F1107">
            <v>30049099</v>
          </cell>
          <cell r="G1107">
            <v>0.12</v>
          </cell>
        </row>
        <row r="1108">
          <cell r="D1108">
            <v>2040000707</v>
          </cell>
          <cell r="E1108" t="str">
            <v>STAZONEX 1 MG</v>
          </cell>
          <cell r="F1108">
            <v>30049099</v>
          </cell>
          <cell r="G1108">
            <v>0.12</v>
          </cell>
        </row>
        <row r="1109">
          <cell r="D1109">
            <v>2040000795</v>
          </cell>
          <cell r="E1109" t="str">
            <v>NAVELBINE IV INJ.  50MG 5ML</v>
          </cell>
          <cell r="F1109">
            <v>30042019</v>
          </cell>
          <cell r="G1109">
            <v>0.12</v>
          </cell>
        </row>
        <row r="1110">
          <cell r="D1110">
            <v>2040000808</v>
          </cell>
          <cell r="E1110" t="str">
            <v>Opilo Caps  Kit</v>
          </cell>
          <cell r="F1110">
            <v>30049095</v>
          </cell>
          <cell r="G1110">
            <v>0.12</v>
          </cell>
        </row>
        <row r="1111">
          <cell r="D1111">
            <v>2040000840</v>
          </cell>
          <cell r="E1111" t="str">
            <v>Rengraf 1 mg capsules 10s</v>
          </cell>
          <cell r="F1111">
            <v>30049099</v>
          </cell>
          <cell r="G1111">
            <v>0.12</v>
          </cell>
        </row>
        <row r="1112">
          <cell r="D1112">
            <v>2040000841</v>
          </cell>
          <cell r="E1112" t="str">
            <v>Rengraf 0.5 mg capsules 10s</v>
          </cell>
          <cell r="F1112">
            <v>30049099</v>
          </cell>
          <cell r="G1112">
            <v>0.12</v>
          </cell>
        </row>
        <row r="1113">
          <cell r="D1113">
            <v>2040001189</v>
          </cell>
          <cell r="E1113" t="str">
            <v>Navelbine 10 mg inj</v>
          </cell>
          <cell r="F1113">
            <v>30042019</v>
          </cell>
          <cell r="G1113">
            <v>0.12</v>
          </cell>
        </row>
        <row r="1114">
          <cell r="D1114">
            <v>2040001413</v>
          </cell>
          <cell r="E1114" t="str">
            <v>Pleumet 500 Inj</v>
          </cell>
          <cell r="F1114">
            <v>30042019</v>
          </cell>
          <cell r="G1114">
            <v>0.12</v>
          </cell>
        </row>
        <row r="1115">
          <cell r="D1115">
            <v>2040001414</v>
          </cell>
          <cell r="E1115" t="str">
            <v>Pleumet 100 Inj</v>
          </cell>
          <cell r="F1115">
            <v>30042019</v>
          </cell>
          <cell r="G1115">
            <v>0.12</v>
          </cell>
        </row>
        <row r="1116">
          <cell r="D1116">
            <v>2040001442</v>
          </cell>
          <cell r="E1116" t="str">
            <v>Imupeg</v>
          </cell>
          <cell r="F1116">
            <v>30021500</v>
          </cell>
          <cell r="G1116">
            <v>0.12</v>
          </cell>
        </row>
        <row r="1117">
          <cell r="D1117">
            <v>2040001443</v>
          </cell>
          <cell r="E1117" t="str">
            <v>Imumax</v>
          </cell>
          <cell r="F1117">
            <v>30021500</v>
          </cell>
          <cell r="G1117">
            <v>0.12</v>
          </cell>
        </row>
        <row r="1118">
          <cell r="D1118">
            <v>2040001445</v>
          </cell>
          <cell r="E1118" t="str">
            <v>Glataxone Injection</v>
          </cell>
          <cell r="F1118">
            <v>30049099</v>
          </cell>
          <cell r="G1118">
            <v>0.12</v>
          </cell>
        </row>
        <row r="1119">
          <cell r="D1119">
            <v>2040005258</v>
          </cell>
          <cell r="E1119" t="str">
            <v>AZALIVE 100MG PER VIAL</v>
          </cell>
          <cell r="F1119">
            <v>30049049</v>
          </cell>
          <cell r="G1119">
            <v>0.12</v>
          </cell>
        </row>
        <row r="1120">
          <cell r="D1120">
            <v>2040005386</v>
          </cell>
          <cell r="E1120" t="str">
            <v>NANOPACLI 100MG VIAL</v>
          </cell>
          <cell r="F1120">
            <v>30049044</v>
          </cell>
          <cell r="G1120">
            <v>0.12</v>
          </cell>
        </row>
        <row r="1121">
          <cell r="D1121">
            <v>2040005577</v>
          </cell>
          <cell r="E1121" t="str">
            <v>ABHOPE 50MG  VIAL WITH WFI</v>
          </cell>
          <cell r="F1121">
            <v>30049029</v>
          </cell>
          <cell r="G1121">
            <v>0.05</v>
          </cell>
        </row>
        <row r="1122">
          <cell r="D1122">
            <v>2040003945</v>
          </cell>
          <cell r="E1122" t="str">
            <v>WELLPEG INJECTION</v>
          </cell>
          <cell r="F1122" t="str">
            <v>Discountinued</v>
          </cell>
          <cell r="G1122">
            <v>0.12</v>
          </cell>
        </row>
        <row r="1123">
          <cell r="D1123">
            <v>2040004704</v>
          </cell>
          <cell r="E1123" t="str">
            <v>ABHOPE 50MG  VIAL</v>
          </cell>
          <cell r="F1123">
            <v>30049029</v>
          </cell>
          <cell r="G1123">
            <v>0.05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1"/>
  <sheetViews>
    <sheetView tabSelected="1" zoomScale="110" zoomScaleNormal="110" workbookViewId="0" topLeftCell="A1">
      <selection activeCell="A2" sqref="A2"/>
    </sheetView>
  </sheetViews>
  <sheetFormatPr defaultColWidth="9.140625" defaultRowHeight="18" customHeight="1"/>
  <cols>
    <col min="1" max="1" width="10.57421875" style="3" customWidth="1"/>
    <col min="2" max="2" width="12.00390625" style="1" customWidth="1"/>
    <col min="3" max="3" width="32.57421875" style="2" customWidth="1"/>
    <col min="4" max="4" width="11.140625" style="1" customWidth="1"/>
    <col min="5" max="5" width="10.8515625" style="1" customWidth="1"/>
    <col min="6" max="6" width="14.57421875" style="3" customWidth="1"/>
    <col min="7" max="7" width="11.421875" style="4" customWidth="1"/>
    <col min="8" max="8" width="9.8515625" style="4" customWidth="1"/>
    <col min="9" max="9" width="10.00390625" style="5" customWidth="1"/>
    <col min="10" max="10" width="14.28125" style="5" bestFit="1" customWidth="1"/>
    <col min="11" max="12" width="11.00390625" style="5" bestFit="1" customWidth="1"/>
    <col min="13" max="13" width="9.421875" style="5" customWidth="1"/>
    <col min="14" max="14" width="10.421875" style="5" customWidth="1"/>
    <col min="15" max="15" width="10.00390625" style="5" bestFit="1" customWidth="1"/>
    <col min="16" max="16384" width="9.140625" style="5" customWidth="1"/>
  </cols>
  <sheetData>
    <row r="1" ht="18" customHeight="1">
      <c r="A1" s="17" t="s">
        <v>426</v>
      </c>
    </row>
    <row r="2" ht="15.75">
      <c r="A2" s="17"/>
    </row>
    <row r="3" spans="1:15" s="7" customFormat="1" ht="24">
      <c r="A3" s="18" t="s">
        <v>427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409</v>
      </c>
      <c r="G3" s="20" t="s">
        <v>408</v>
      </c>
      <c r="H3" s="21" t="s">
        <v>425</v>
      </c>
      <c r="I3" s="22" t="s">
        <v>419</v>
      </c>
      <c r="J3" s="22" t="s">
        <v>420</v>
      </c>
      <c r="K3" s="22" t="s">
        <v>421</v>
      </c>
      <c r="L3" s="22" t="s">
        <v>424</v>
      </c>
      <c r="M3" s="22" t="s">
        <v>422</v>
      </c>
      <c r="N3" s="22" t="s">
        <v>423</v>
      </c>
      <c r="O3" s="22" t="s">
        <v>428</v>
      </c>
    </row>
    <row r="4" spans="1:15" s="10" customFormat="1" ht="15.75" customHeight="1">
      <c r="A4" s="8" t="s">
        <v>6</v>
      </c>
      <c r="B4" s="8">
        <v>2030000081</v>
      </c>
      <c r="C4" s="9" t="s">
        <v>7</v>
      </c>
      <c r="D4" s="8" t="s">
        <v>8</v>
      </c>
      <c r="E4" s="8" t="s">
        <v>9</v>
      </c>
      <c r="F4" s="8" t="s">
        <v>10</v>
      </c>
      <c r="G4" s="23" t="str">
        <f>VLOOKUP(B4,'[2]Sheet1'!$C$2:$F$384,3,0)</f>
        <v>3004 20 50</v>
      </c>
      <c r="H4" s="23">
        <f>VLOOKUP(B4,'[2]Sheet1'!$C$2:$F$384,4,0)</f>
        <v>0.12</v>
      </c>
      <c r="I4" s="24">
        <v>27.19</v>
      </c>
      <c r="J4" s="25">
        <f aca="true" t="shared" si="0" ref="J4:J65">ROUND((I4-O4)*20%,2)</f>
        <v>4.86</v>
      </c>
      <c r="K4" s="25">
        <f aca="true" t="shared" si="1" ref="K4:K65">+I4-J4</f>
        <v>22.330000000000002</v>
      </c>
      <c r="L4" s="25">
        <f>K4-O4</f>
        <v>19.42</v>
      </c>
      <c r="M4" s="25">
        <f aca="true" t="shared" si="2" ref="M4:M65">ROUND((K4-O4)*10%,2)</f>
        <v>1.94</v>
      </c>
      <c r="N4" s="25">
        <f aca="true" t="shared" si="3" ref="N4:N65">+K4-M4-O4</f>
        <v>17.48</v>
      </c>
      <c r="O4" s="25">
        <f aca="true" t="shared" si="4" ref="O4:O39">ROUND(I4*12%/112%,2)</f>
        <v>2.91</v>
      </c>
    </row>
    <row r="5" spans="1:15" s="10" customFormat="1" ht="15.75" customHeight="1">
      <c r="A5" s="8" t="s">
        <v>6</v>
      </c>
      <c r="B5" s="8">
        <v>2030000344</v>
      </c>
      <c r="C5" s="9" t="s">
        <v>14</v>
      </c>
      <c r="D5" s="8" t="s">
        <v>15</v>
      </c>
      <c r="E5" s="8" t="s">
        <v>16</v>
      </c>
      <c r="F5" s="8" t="s">
        <v>17</v>
      </c>
      <c r="G5" s="23" t="str">
        <f>VLOOKUP(B5,'[2]Sheet1'!$C$2:$F$384,3,0)</f>
        <v>3004 90 81</v>
      </c>
      <c r="H5" s="23">
        <f>VLOOKUP(B5,'[2]Sheet1'!$C$2:$F$384,4,0)</f>
        <v>0.12</v>
      </c>
      <c r="I5" s="24">
        <v>359.1</v>
      </c>
      <c r="J5" s="25">
        <f t="shared" si="0"/>
        <v>64.12</v>
      </c>
      <c r="K5" s="25">
        <f t="shared" si="1"/>
        <v>294.98</v>
      </c>
      <c r="L5" s="25">
        <f aca="true" t="shared" si="5" ref="L5:L66">K5-O5</f>
        <v>256.5</v>
      </c>
      <c r="M5" s="25">
        <f t="shared" si="2"/>
        <v>25.65</v>
      </c>
      <c r="N5" s="25">
        <f t="shared" si="3"/>
        <v>230.85000000000005</v>
      </c>
      <c r="O5" s="25">
        <f t="shared" si="4"/>
        <v>38.48</v>
      </c>
    </row>
    <row r="6" spans="1:15" s="10" customFormat="1" ht="15.75" customHeight="1">
      <c r="A6" s="8" t="s">
        <v>6</v>
      </c>
      <c r="B6" s="8">
        <v>2030000346</v>
      </c>
      <c r="C6" s="9" t="s">
        <v>18</v>
      </c>
      <c r="D6" s="8" t="s">
        <v>15</v>
      </c>
      <c r="E6" s="8" t="s">
        <v>16</v>
      </c>
      <c r="F6" s="8" t="s">
        <v>10</v>
      </c>
      <c r="G6" s="23" t="str">
        <f>VLOOKUP(B6,'[2]Sheet1'!$C$2:$F$384,3,0)</f>
        <v>3004 90 99</v>
      </c>
      <c r="H6" s="23">
        <f>VLOOKUP(B6,'[2]Sheet1'!$C$2:$F$384,4,0)</f>
        <v>0.12</v>
      </c>
      <c r="I6" s="24">
        <v>133.35</v>
      </c>
      <c r="J6" s="25">
        <f t="shared" si="0"/>
        <v>23.81</v>
      </c>
      <c r="K6" s="25">
        <f t="shared" si="1"/>
        <v>109.53999999999999</v>
      </c>
      <c r="L6" s="25">
        <f t="shared" si="5"/>
        <v>95.25</v>
      </c>
      <c r="M6" s="25">
        <f t="shared" si="2"/>
        <v>9.53</v>
      </c>
      <c r="N6" s="25">
        <f t="shared" si="3"/>
        <v>85.72</v>
      </c>
      <c r="O6" s="25">
        <f t="shared" si="4"/>
        <v>14.29</v>
      </c>
    </row>
    <row r="7" spans="1:15" s="10" customFormat="1" ht="15.75" customHeight="1">
      <c r="A7" s="8" t="s">
        <v>6</v>
      </c>
      <c r="B7" s="8">
        <v>2030000347</v>
      </c>
      <c r="C7" s="9" t="s">
        <v>19</v>
      </c>
      <c r="D7" s="8" t="s">
        <v>20</v>
      </c>
      <c r="E7" s="8" t="s">
        <v>16</v>
      </c>
      <c r="F7" s="8" t="s">
        <v>10</v>
      </c>
      <c r="G7" s="23" t="str">
        <f>VLOOKUP(B7,'[2]Sheet1'!$C$2:$F$384,3,0)</f>
        <v>3004 90 99</v>
      </c>
      <c r="H7" s="23">
        <f>VLOOKUP(B7,'[2]Sheet1'!$C$2:$F$384,4,0)</f>
        <v>0.12</v>
      </c>
      <c r="I7" s="24">
        <v>111.82</v>
      </c>
      <c r="J7" s="25">
        <f t="shared" si="0"/>
        <v>19.97</v>
      </c>
      <c r="K7" s="25">
        <f t="shared" si="1"/>
        <v>91.85</v>
      </c>
      <c r="L7" s="25">
        <f t="shared" si="5"/>
        <v>79.86999999999999</v>
      </c>
      <c r="M7" s="25">
        <f t="shared" si="2"/>
        <v>7.99</v>
      </c>
      <c r="N7" s="25">
        <f t="shared" si="3"/>
        <v>71.88</v>
      </c>
      <c r="O7" s="25">
        <f t="shared" si="4"/>
        <v>11.98</v>
      </c>
    </row>
    <row r="8" spans="1:15" s="10" customFormat="1" ht="18" customHeight="1">
      <c r="A8" s="8" t="s">
        <v>6</v>
      </c>
      <c r="B8" s="8">
        <v>2030000410</v>
      </c>
      <c r="C8" s="11" t="s">
        <v>21</v>
      </c>
      <c r="D8" s="8" t="s">
        <v>22</v>
      </c>
      <c r="E8" s="8" t="s">
        <v>4</v>
      </c>
      <c r="F8" s="8" t="s">
        <v>23</v>
      </c>
      <c r="G8" s="23" t="str">
        <f>VLOOKUP(B8,'[2]Sheet1'!$C$2:$F$384,3,0)</f>
        <v>3004 90 63</v>
      </c>
      <c r="H8" s="23">
        <f>VLOOKUP(B8,'[2]Sheet1'!$C$2:$F$384,4,0)</f>
        <v>0.12</v>
      </c>
      <c r="I8" s="24">
        <v>5.51</v>
      </c>
      <c r="J8" s="25">
        <f t="shared" si="0"/>
        <v>0.98</v>
      </c>
      <c r="K8" s="25">
        <f t="shared" si="1"/>
        <v>4.529999999999999</v>
      </c>
      <c r="L8" s="25">
        <f t="shared" si="5"/>
        <v>3.9399999999999995</v>
      </c>
      <c r="M8" s="25">
        <f t="shared" si="2"/>
        <v>0.39</v>
      </c>
      <c r="N8" s="25">
        <f t="shared" si="3"/>
        <v>3.55</v>
      </c>
      <c r="O8" s="25">
        <f t="shared" si="4"/>
        <v>0.59</v>
      </c>
    </row>
    <row r="9" spans="1:15" s="10" customFormat="1" ht="18" customHeight="1">
      <c r="A9" s="8" t="s">
        <v>6</v>
      </c>
      <c r="B9" s="8">
        <v>2030000411</v>
      </c>
      <c r="C9" s="9" t="s">
        <v>24</v>
      </c>
      <c r="D9" s="8" t="s">
        <v>22</v>
      </c>
      <c r="E9" s="8" t="s">
        <v>25</v>
      </c>
      <c r="F9" s="8" t="s">
        <v>23</v>
      </c>
      <c r="G9" s="23" t="str">
        <f>VLOOKUP(B9,'[2]Sheet1'!$C$2:$F$384,3,0)</f>
        <v>3004 90 63</v>
      </c>
      <c r="H9" s="23">
        <f>VLOOKUP(B9,'[2]Sheet1'!$C$2:$F$384,4,0)</f>
        <v>0.12</v>
      </c>
      <c r="I9" s="24">
        <v>10.39</v>
      </c>
      <c r="J9" s="25">
        <f t="shared" si="0"/>
        <v>1.86</v>
      </c>
      <c r="K9" s="25">
        <f t="shared" si="1"/>
        <v>8.530000000000001</v>
      </c>
      <c r="L9" s="25">
        <f t="shared" si="5"/>
        <v>7.420000000000001</v>
      </c>
      <c r="M9" s="25">
        <f t="shared" si="2"/>
        <v>0.74</v>
      </c>
      <c r="N9" s="25">
        <f t="shared" si="3"/>
        <v>6.680000000000001</v>
      </c>
      <c r="O9" s="25">
        <f t="shared" si="4"/>
        <v>1.11</v>
      </c>
    </row>
    <row r="10" spans="1:15" s="10" customFormat="1" ht="18" customHeight="1">
      <c r="A10" s="8" t="s">
        <v>6</v>
      </c>
      <c r="B10" s="8">
        <v>2030000412</v>
      </c>
      <c r="C10" s="9" t="s">
        <v>26</v>
      </c>
      <c r="D10" s="8" t="s">
        <v>22</v>
      </c>
      <c r="E10" s="8" t="s">
        <v>25</v>
      </c>
      <c r="F10" s="8" t="s">
        <v>23</v>
      </c>
      <c r="G10" s="23" t="str">
        <f>VLOOKUP(B10,'[2]Sheet1'!$C$2:$F$384,3,0)</f>
        <v>3004 90 63</v>
      </c>
      <c r="H10" s="23">
        <f>VLOOKUP(B10,'[2]Sheet1'!$C$2:$F$384,4,0)</f>
        <v>0.12</v>
      </c>
      <c r="I10" s="24">
        <v>19.8</v>
      </c>
      <c r="J10" s="25">
        <f t="shared" si="0"/>
        <v>3.54</v>
      </c>
      <c r="K10" s="25">
        <f t="shared" si="1"/>
        <v>16.26</v>
      </c>
      <c r="L10" s="25">
        <f t="shared" si="5"/>
        <v>14.14</v>
      </c>
      <c r="M10" s="25">
        <f t="shared" si="2"/>
        <v>1.41</v>
      </c>
      <c r="N10" s="25">
        <f t="shared" si="3"/>
        <v>12.73</v>
      </c>
      <c r="O10" s="25">
        <f t="shared" si="4"/>
        <v>2.12</v>
      </c>
    </row>
    <row r="11" spans="1:15" s="10" customFormat="1" ht="18" customHeight="1">
      <c r="A11" s="8" t="s">
        <v>6</v>
      </c>
      <c r="B11" s="8">
        <v>2030000426</v>
      </c>
      <c r="C11" s="9" t="s">
        <v>27</v>
      </c>
      <c r="D11" s="8" t="s">
        <v>28</v>
      </c>
      <c r="E11" s="8" t="s">
        <v>16</v>
      </c>
      <c r="F11" s="8" t="s">
        <v>29</v>
      </c>
      <c r="G11" s="23" t="str">
        <f>VLOOKUP(B11,'[2]Sheet1'!$C$2:$F$384,3,0)</f>
        <v>3004 90 32</v>
      </c>
      <c r="H11" s="23">
        <f>VLOOKUP(B11,'[2]Sheet1'!$C$2:$F$384,4,0)</f>
        <v>0.12</v>
      </c>
      <c r="I11" s="24">
        <v>71</v>
      </c>
      <c r="J11" s="25">
        <f t="shared" si="0"/>
        <v>12.68</v>
      </c>
      <c r="K11" s="25">
        <f t="shared" si="1"/>
        <v>58.32</v>
      </c>
      <c r="L11" s="25">
        <f t="shared" si="5"/>
        <v>50.71</v>
      </c>
      <c r="M11" s="25">
        <f t="shared" si="2"/>
        <v>5.07</v>
      </c>
      <c r="N11" s="25">
        <f t="shared" si="3"/>
        <v>45.64</v>
      </c>
      <c r="O11" s="25">
        <f t="shared" si="4"/>
        <v>7.61</v>
      </c>
    </row>
    <row r="12" spans="1:15" s="10" customFormat="1" ht="18" customHeight="1">
      <c r="A12" s="8" t="s">
        <v>6</v>
      </c>
      <c r="B12" s="8">
        <v>2030000427</v>
      </c>
      <c r="C12" s="9" t="s">
        <v>30</v>
      </c>
      <c r="D12" s="8" t="s">
        <v>28</v>
      </c>
      <c r="E12" s="8" t="s">
        <v>16</v>
      </c>
      <c r="F12" s="8" t="s">
        <v>29</v>
      </c>
      <c r="G12" s="23" t="str">
        <f>VLOOKUP(B12,'[2]Sheet1'!$C$2:$F$384,3,0)</f>
        <v>3004 90 32</v>
      </c>
      <c r="H12" s="23">
        <f>VLOOKUP(B12,'[2]Sheet1'!$C$2:$F$384,4,0)</f>
        <v>0.12</v>
      </c>
      <c r="I12" s="24">
        <v>71</v>
      </c>
      <c r="J12" s="25">
        <f t="shared" si="0"/>
        <v>12.68</v>
      </c>
      <c r="K12" s="25">
        <f t="shared" si="1"/>
        <v>58.32</v>
      </c>
      <c r="L12" s="25">
        <f t="shared" si="5"/>
        <v>50.71</v>
      </c>
      <c r="M12" s="25">
        <f t="shared" si="2"/>
        <v>5.07</v>
      </c>
      <c r="N12" s="25">
        <f t="shared" si="3"/>
        <v>45.64</v>
      </c>
      <c r="O12" s="25">
        <f t="shared" si="4"/>
        <v>7.61</v>
      </c>
    </row>
    <row r="13" spans="1:15" s="10" customFormat="1" ht="18" customHeight="1">
      <c r="A13" s="8" t="s">
        <v>6</v>
      </c>
      <c r="B13" s="8">
        <v>2030000428</v>
      </c>
      <c r="C13" s="9" t="s">
        <v>31</v>
      </c>
      <c r="D13" s="8" t="s">
        <v>28</v>
      </c>
      <c r="E13" s="8" t="s">
        <v>16</v>
      </c>
      <c r="F13" s="8" t="s">
        <v>29</v>
      </c>
      <c r="G13" s="23" t="str">
        <f>VLOOKUP(B13,'[2]Sheet1'!$C$2:$F$384,3,0)</f>
        <v>3004 90 32</v>
      </c>
      <c r="H13" s="23">
        <f>VLOOKUP(B13,'[2]Sheet1'!$C$2:$F$384,4,0)</f>
        <v>0.12</v>
      </c>
      <c r="I13" s="24">
        <v>71</v>
      </c>
      <c r="J13" s="25">
        <f t="shared" si="0"/>
        <v>12.68</v>
      </c>
      <c r="K13" s="25">
        <f t="shared" si="1"/>
        <v>58.32</v>
      </c>
      <c r="L13" s="25">
        <f t="shared" si="5"/>
        <v>50.71</v>
      </c>
      <c r="M13" s="25">
        <f t="shared" si="2"/>
        <v>5.07</v>
      </c>
      <c r="N13" s="25">
        <f t="shared" si="3"/>
        <v>45.64</v>
      </c>
      <c r="O13" s="25">
        <f t="shared" si="4"/>
        <v>7.61</v>
      </c>
    </row>
    <row r="14" spans="1:15" s="10" customFormat="1" ht="18" customHeight="1">
      <c r="A14" s="8" t="s">
        <v>6</v>
      </c>
      <c r="B14" s="8">
        <v>2030000430</v>
      </c>
      <c r="C14" s="9" t="s">
        <v>32</v>
      </c>
      <c r="D14" s="8" t="s">
        <v>33</v>
      </c>
      <c r="E14" s="8" t="s">
        <v>25</v>
      </c>
      <c r="F14" s="8" t="s">
        <v>34</v>
      </c>
      <c r="G14" s="23" t="str">
        <f>VLOOKUP(B14,'[2]Sheet1'!$C$2:$F$384,3,0)</f>
        <v>3004 90 39</v>
      </c>
      <c r="H14" s="23">
        <f>VLOOKUP(B14,'[2]Sheet1'!$C$2:$F$384,4,0)</f>
        <v>0.12</v>
      </c>
      <c r="I14" s="24">
        <v>95</v>
      </c>
      <c r="J14" s="25">
        <f t="shared" si="0"/>
        <v>16.96</v>
      </c>
      <c r="K14" s="25">
        <f t="shared" si="1"/>
        <v>78.03999999999999</v>
      </c>
      <c r="L14" s="25">
        <f t="shared" si="5"/>
        <v>67.85999999999999</v>
      </c>
      <c r="M14" s="25">
        <f t="shared" si="2"/>
        <v>6.79</v>
      </c>
      <c r="N14" s="25">
        <f t="shared" si="3"/>
        <v>61.069999999999986</v>
      </c>
      <c r="O14" s="25">
        <f t="shared" si="4"/>
        <v>10.18</v>
      </c>
    </row>
    <row r="15" spans="1:15" s="10" customFormat="1" ht="18" customHeight="1">
      <c r="A15" s="8" t="s">
        <v>6</v>
      </c>
      <c r="B15" s="8">
        <v>2030000434</v>
      </c>
      <c r="C15" s="9" t="s">
        <v>35</v>
      </c>
      <c r="D15" s="8" t="s">
        <v>28</v>
      </c>
      <c r="E15" s="8" t="s">
        <v>16</v>
      </c>
      <c r="F15" s="8" t="s">
        <v>29</v>
      </c>
      <c r="G15" s="23" t="str">
        <f>VLOOKUP(B15,'[2]Sheet1'!$C$2:$F$384,3,0)</f>
        <v>3004 90 32</v>
      </c>
      <c r="H15" s="23">
        <f>VLOOKUP(B15,'[2]Sheet1'!$C$2:$F$384,4,0)</f>
        <v>0.12</v>
      </c>
      <c r="I15" s="24">
        <v>71</v>
      </c>
      <c r="J15" s="25">
        <f t="shared" si="0"/>
        <v>12.68</v>
      </c>
      <c r="K15" s="25">
        <f t="shared" si="1"/>
        <v>58.32</v>
      </c>
      <c r="L15" s="25">
        <f t="shared" si="5"/>
        <v>50.71</v>
      </c>
      <c r="M15" s="25">
        <f t="shared" si="2"/>
        <v>5.07</v>
      </c>
      <c r="N15" s="25">
        <f t="shared" si="3"/>
        <v>45.64</v>
      </c>
      <c r="O15" s="25">
        <f t="shared" si="4"/>
        <v>7.61</v>
      </c>
    </row>
    <row r="16" spans="1:15" s="10" customFormat="1" ht="18" customHeight="1">
      <c r="A16" s="8" t="s">
        <v>6</v>
      </c>
      <c r="B16" s="8">
        <v>2030000441</v>
      </c>
      <c r="C16" s="9" t="s">
        <v>36</v>
      </c>
      <c r="D16" s="8" t="s">
        <v>37</v>
      </c>
      <c r="E16" s="8" t="s">
        <v>16</v>
      </c>
      <c r="F16" s="8" t="s">
        <v>29</v>
      </c>
      <c r="G16" s="23" t="str">
        <f>VLOOKUP(B16,'[2]Sheet1'!$C$2:$F$384,3,0)</f>
        <v>3004 90 32</v>
      </c>
      <c r="H16" s="23">
        <f>VLOOKUP(B16,'[2]Sheet1'!$C$2:$F$384,4,0)</f>
        <v>0.12</v>
      </c>
      <c r="I16" s="24">
        <v>112</v>
      </c>
      <c r="J16" s="25">
        <f t="shared" si="0"/>
        <v>20</v>
      </c>
      <c r="K16" s="25">
        <f t="shared" si="1"/>
        <v>92</v>
      </c>
      <c r="L16" s="25">
        <f t="shared" si="5"/>
        <v>80</v>
      </c>
      <c r="M16" s="25">
        <f t="shared" si="2"/>
        <v>8</v>
      </c>
      <c r="N16" s="25">
        <f t="shared" si="3"/>
        <v>72</v>
      </c>
      <c r="O16" s="25">
        <f t="shared" si="4"/>
        <v>12</v>
      </c>
    </row>
    <row r="17" spans="1:15" s="10" customFormat="1" ht="18" customHeight="1">
      <c r="A17" s="8" t="s">
        <v>6</v>
      </c>
      <c r="B17" s="8">
        <v>2030000444</v>
      </c>
      <c r="C17" s="9" t="s">
        <v>38</v>
      </c>
      <c r="D17" s="8" t="s">
        <v>39</v>
      </c>
      <c r="E17" s="8" t="s">
        <v>25</v>
      </c>
      <c r="F17" s="8" t="s">
        <v>29</v>
      </c>
      <c r="G17" s="23" t="str">
        <f>VLOOKUP(B17,'[2]Sheet1'!$C$2:$F$384,3,0)</f>
        <v>3004 90 32</v>
      </c>
      <c r="H17" s="23">
        <f>VLOOKUP(B17,'[2]Sheet1'!$C$2:$F$384,4,0)</f>
        <v>0.12</v>
      </c>
      <c r="I17" s="24">
        <v>12</v>
      </c>
      <c r="J17" s="25">
        <f t="shared" si="0"/>
        <v>2.14</v>
      </c>
      <c r="K17" s="25">
        <f t="shared" si="1"/>
        <v>9.86</v>
      </c>
      <c r="L17" s="25">
        <f t="shared" si="5"/>
        <v>8.57</v>
      </c>
      <c r="M17" s="25">
        <f t="shared" si="2"/>
        <v>0.86</v>
      </c>
      <c r="N17" s="25">
        <f t="shared" si="3"/>
        <v>7.71</v>
      </c>
      <c r="O17" s="25">
        <f t="shared" si="4"/>
        <v>1.29</v>
      </c>
    </row>
    <row r="18" spans="1:15" s="10" customFormat="1" ht="18" customHeight="1">
      <c r="A18" s="8" t="s">
        <v>6</v>
      </c>
      <c r="B18" s="8">
        <v>2030000445</v>
      </c>
      <c r="C18" s="9" t="s">
        <v>40</v>
      </c>
      <c r="D18" s="8" t="s">
        <v>39</v>
      </c>
      <c r="E18" s="8" t="s">
        <v>25</v>
      </c>
      <c r="F18" s="8" t="s">
        <v>29</v>
      </c>
      <c r="G18" s="23" t="str">
        <f>VLOOKUP(B18,'[2]Sheet1'!$C$2:$F$384,3,0)</f>
        <v>3004 90 32</v>
      </c>
      <c r="H18" s="23">
        <f>VLOOKUP(B18,'[2]Sheet1'!$C$2:$F$384,4,0)</f>
        <v>0.12</v>
      </c>
      <c r="I18" s="24">
        <v>12</v>
      </c>
      <c r="J18" s="25">
        <f t="shared" si="0"/>
        <v>2.14</v>
      </c>
      <c r="K18" s="25">
        <f t="shared" si="1"/>
        <v>9.86</v>
      </c>
      <c r="L18" s="25">
        <f t="shared" si="5"/>
        <v>8.57</v>
      </c>
      <c r="M18" s="25">
        <f t="shared" si="2"/>
        <v>0.86</v>
      </c>
      <c r="N18" s="25">
        <f t="shared" si="3"/>
        <v>7.71</v>
      </c>
      <c r="O18" s="25">
        <f t="shared" si="4"/>
        <v>1.29</v>
      </c>
    </row>
    <row r="19" spans="1:15" s="10" customFormat="1" ht="18" customHeight="1">
      <c r="A19" s="8" t="s">
        <v>6</v>
      </c>
      <c r="B19" s="8">
        <v>2030000446</v>
      </c>
      <c r="C19" s="9" t="s">
        <v>41</v>
      </c>
      <c r="D19" s="8" t="s">
        <v>39</v>
      </c>
      <c r="E19" s="8" t="s">
        <v>25</v>
      </c>
      <c r="F19" s="8" t="s">
        <v>29</v>
      </c>
      <c r="G19" s="23" t="str">
        <f>VLOOKUP(B19,'[2]Sheet1'!$C$2:$F$384,3,0)</f>
        <v>3004 90 32</v>
      </c>
      <c r="H19" s="23">
        <f>VLOOKUP(B19,'[2]Sheet1'!$C$2:$F$384,4,0)</f>
        <v>0.12</v>
      </c>
      <c r="I19" s="24">
        <v>12</v>
      </c>
      <c r="J19" s="25">
        <f t="shared" si="0"/>
        <v>2.14</v>
      </c>
      <c r="K19" s="25">
        <f t="shared" si="1"/>
        <v>9.86</v>
      </c>
      <c r="L19" s="25">
        <f t="shared" si="5"/>
        <v>8.57</v>
      </c>
      <c r="M19" s="25">
        <f t="shared" si="2"/>
        <v>0.86</v>
      </c>
      <c r="N19" s="25">
        <f t="shared" si="3"/>
        <v>7.71</v>
      </c>
      <c r="O19" s="25">
        <f t="shared" si="4"/>
        <v>1.29</v>
      </c>
    </row>
    <row r="20" spans="1:15" s="10" customFormat="1" ht="18" customHeight="1">
      <c r="A20" s="8" t="s">
        <v>6</v>
      </c>
      <c r="B20" s="8">
        <v>2030000447</v>
      </c>
      <c r="C20" s="9" t="s">
        <v>42</v>
      </c>
      <c r="D20" s="8" t="s">
        <v>39</v>
      </c>
      <c r="E20" s="8" t="s">
        <v>25</v>
      </c>
      <c r="F20" s="8" t="s">
        <v>29</v>
      </c>
      <c r="G20" s="23" t="str">
        <f>VLOOKUP(B20,'[2]Sheet1'!$C$2:$F$384,3,0)</f>
        <v>3004 90 32</v>
      </c>
      <c r="H20" s="23">
        <f>VLOOKUP(B20,'[2]Sheet1'!$C$2:$F$384,4,0)</f>
        <v>0.12</v>
      </c>
      <c r="I20" s="24">
        <v>12</v>
      </c>
      <c r="J20" s="25">
        <f t="shared" si="0"/>
        <v>2.14</v>
      </c>
      <c r="K20" s="25">
        <f t="shared" si="1"/>
        <v>9.86</v>
      </c>
      <c r="L20" s="25">
        <f t="shared" si="5"/>
        <v>8.57</v>
      </c>
      <c r="M20" s="25">
        <f t="shared" si="2"/>
        <v>0.86</v>
      </c>
      <c r="N20" s="25">
        <f t="shared" si="3"/>
        <v>7.71</v>
      </c>
      <c r="O20" s="25">
        <f t="shared" si="4"/>
        <v>1.29</v>
      </c>
    </row>
    <row r="21" spans="1:15" s="10" customFormat="1" ht="18" customHeight="1">
      <c r="A21" s="8" t="s">
        <v>6</v>
      </c>
      <c r="B21" s="8">
        <v>2030000448</v>
      </c>
      <c r="C21" s="9" t="s">
        <v>43</v>
      </c>
      <c r="D21" s="8" t="s">
        <v>39</v>
      </c>
      <c r="E21" s="8" t="s">
        <v>25</v>
      </c>
      <c r="F21" s="8" t="s">
        <v>29</v>
      </c>
      <c r="G21" s="23" t="str">
        <f>VLOOKUP(B21,'[2]Sheet1'!$C$2:$F$384,3,0)</f>
        <v>3004 90 32</v>
      </c>
      <c r="H21" s="23">
        <f>VLOOKUP(B21,'[2]Sheet1'!$C$2:$F$384,4,0)</f>
        <v>0.12</v>
      </c>
      <c r="I21" s="24">
        <v>12</v>
      </c>
      <c r="J21" s="25">
        <f t="shared" si="0"/>
        <v>2.14</v>
      </c>
      <c r="K21" s="25">
        <f t="shared" si="1"/>
        <v>9.86</v>
      </c>
      <c r="L21" s="25">
        <f t="shared" si="5"/>
        <v>8.57</v>
      </c>
      <c r="M21" s="25">
        <f t="shared" si="2"/>
        <v>0.86</v>
      </c>
      <c r="N21" s="25">
        <f t="shared" si="3"/>
        <v>7.71</v>
      </c>
      <c r="O21" s="25">
        <f t="shared" si="4"/>
        <v>1.29</v>
      </c>
    </row>
    <row r="22" spans="1:15" s="10" customFormat="1" ht="18" customHeight="1">
      <c r="A22" s="8" t="s">
        <v>6</v>
      </c>
      <c r="B22" s="8">
        <v>2030000452</v>
      </c>
      <c r="C22" s="9" t="s">
        <v>44</v>
      </c>
      <c r="D22" s="8" t="s">
        <v>37</v>
      </c>
      <c r="E22" s="8" t="s">
        <v>16</v>
      </c>
      <c r="F22" s="8" t="s">
        <v>34</v>
      </c>
      <c r="G22" s="23" t="str">
        <f>VLOOKUP(B22,'[2]Sheet1'!$C$2:$F$384,3,0)</f>
        <v>3004 90 32</v>
      </c>
      <c r="H22" s="23">
        <f>VLOOKUP(B22,'[2]Sheet1'!$C$2:$F$384,4,0)</f>
        <v>0.12</v>
      </c>
      <c r="I22" s="24">
        <v>128.5</v>
      </c>
      <c r="J22" s="25">
        <f t="shared" si="0"/>
        <v>22.95</v>
      </c>
      <c r="K22" s="25">
        <f t="shared" si="1"/>
        <v>105.55</v>
      </c>
      <c r="L22" s="25">
        <f t="shared" si="5"/>
        <v>91.78</v>
      </c>
      <c r="M22" s="25">
        <f t="shared" si="2"/>
        <v>9.18</v>
      </c>
      <c r="N22" s="25">
        <f t="shared" si="3"/>
        <v>82.60000000000001</v>
      </c>
      <c r="O22" s="25">
        <f t="shared" si="4"/>
        <v>13.77</v>
      </c>
    </row>
    <row r="23" spans="1:15" s="10" customFormat="1" ht="18" customHeight="1">
      <c r="A23" s="8" t="s">
        <v>6</v>
      </c>
      <c r="B23" s="8">
        <v>2030000467</v>
      </c>
      <c r="C23" s="9" t="s">
        <v>45</v>
      </c>
      <c r="D23" s="8" t="s">
        <v>46</v>
      </c>
      <c r="E23" s="8" t="s">
        <v>9</v>
      </c>
      <c r="F23" s="8" t="s">
        <v>23</v>
      </c>
      <c r="G23" s="23" t="str">
        <f>VLOOKUP(B23,'[2]Sheet1'!$C$2:$F$384,3,0)</f>
        <v>3004 90 74</v>
      </c>
      <c r="H23" s="23">
        <f>VLOOKUP(B23,'[2]Sheet1'!$C$2:$F$384,4,0)</f>
        <v>0.12</v>
      </c>
      <c r="I23" s="24">
        <v>114</v>
      </c>
      <c r="J23" s="25">
        <f t="shared" si="0"/>
        <v>20.36</v>
      </c>
      <c r="K23" s="25">
        <f t="shared" si="1"/>
        <v>93.64</v>
      </c>
      <c r="L23" s="25">
        <f t="shared" si="5"/>
        <v>81.43</v>
      </c>
      <c r="M23" s="25">
        <f t="shared" si="2"/>
        <v>8.14</v>
      </c>
      <c r="N23" s="25">
        <f t="shared" si="3"/>
        <v>73.28999999999999</v>
      </c>
      <c r="O23" s="25">
        <f t="shared" si="4"/>
        <v>12.21</v>
      </c>
    </row>
    <row r="24" spans="1:15" s="10" customFormat="1" ht="18" customHeight="1">
      <c r="A24" s="8" t="s">
        <v>6</v>
      </c>
      <c r="B24" s="8">
        <v>2030000468</v>
      </c>
      <c r="C24" s="9" t="s">
        <v>47</v>
      </c>
      <c r="D24" s="8" t="s">
        <v>33</v>
      </c>
      <c r="E24" s="8" t="s">
        <v>9</v>
      </c>
      <c r="F24" s="8" t="s">
        <v>48</v>
      </c>
      <c r="G24" s="23" t="str">
        <f>VLOOKUP(B24,'[2]Sheet1'!$C$2:$F$384,3,0)</f>
        <v>3004 90 99</v>
      </c>
      <c r="H24" s="23">
        <f>VLOOKUP(B24,'[2]Sheet1'!$C$2:$F$384,4,0)</f>
        <v>0.12</v>
      </c>
      <c r="I24" s="24">
        <v>135</v>
      </c>
      <c r="J24" s="25">
        <f t="shared" si="0"/>
        <v>24.11</v>
      </c>
      <c r="K24" s="25">
        <f t="shared" si="1"/>
        <v>110.89</v>
      </c>
      <c r="L24" s="25">
        <f t="shared" si="5"/>
        <v>96.43</v>
      </c>
      <c r="M24" s="25">
        <f t="shared" si="2"/>
        <v>9.64</v>
      </c>
      <c r="N24" s="25">
        <f t="shared" si="3"/>
        <v>86.78999999999999</v>
      </c>
      <c r="O24" s="25">
        <f t="shared" si="4"/>
        <v>14.46</v>
      </c>
    </row>
    <row r="25" spans="1:15" s="10" customFormat="1" ht="18" customHeight="1">
      <c r="A25" s="8" t="s">
        <v>6</v>
      </c>
      <c r="B25" s="8">
        <v>2030000469</v>
      </c>
      <c r="C25" s="9" t="s">
        <v>49</v>
      </c>
      <c r="D25" s="8" t="s">
        <v>33</v>
      </c>
      <c r="E25" s="8" t="s">
        <v>9</v>
      </c>
      <c r="F25" s="8" t="s">
        <v>48</v>
      </c>
      <c r="G25" s="23" t="str">
        <f>VLOOKUP(B25,'[2]Sheet1'!$C$2:$F$384,3,0)</f>
        <v>3004 90 99</v>
      </c>
      <c r="H25" s="23">
        <f>VLOOKUP(B25,'[2]Sheet1'!$C$2:$F$384,4,0)</f>
        <v>0.12</v>
      </c>
      <c r="I25" s="24">
        <v>300</v>
      </c>
      <c r="J25" s="25">
        <f t="shared" si="0"/>
        <v>53.57</v>
      </c>
      <c r="K25" s="25">
        <f t="shared" si="1"/>
        <v>246.43</v>
      </c>
      <c r="L25" s="25">
        <f t="shared" si="5"/>
        <v>214.29000000000002</v>
      </c>
      <c r="M25" s="25">
        <f t="shared" si="2"/>
        <v>21.43</v>
      </c>
      <c r="N25" s="25">
        <f t="shared" si="3"/>
        <v>192.86</v>
      </c>
      <c r="O25" s="25">
        <f t="shared" si="4"/>
        <v>32.14</v>
      </c>
    </row>
    <row r="26" spans="1:15" s="10" customFormat="1" ht="18" customHeight="1">
      <c r="A26" s="8" t="s">
        <v>6</v>
      </c>
      <c r="B26" s="8">
        <v>2030000470</v>
      </c>
      <c r="C26" s="9" t="s">
        <v>50</v>
      </c>
      <c r="D26" s="8" t="s">
        <v>33</v>
      </c>
      <c r="E26" s="8" t="s">
        <v>51</v>
      </c>
      <c r="F26" s="8" t="s">
        <v>23</v>
      </c>
      <c r="G26" s="23" t="str">
        <f>VLOOKUP(B26,'[2]Sheet1'!$C$2:$F$384,3,0)</f>
        <v>3004 90 74</v>
      </c>
      <c r="H26" s="23">
        <f>VLOOKUP(B26,'[2]Sheet1'!$C$2:$F$384,4,0)</f>
        <v>0.12</v>
      </c>
      <c r="I26" s="24">
        <v>97.35</v>
      </c>
      <c r="J26" s="25">
        <f t="shared" si="0"/>
        <v>17.38</v>
      </c>
      <c r="K26" s="25">
        <f t="shared" si="1"/>
        <v>79.97</v>
      </c>
      <c r="L26" s="25">
        <f t="shared" si="5"/>
        <v>69.53999999999999</v>
      </c>
      <c r="M26" s="25">
        <f t="shared" si="2"/>
        <v>6.95</v>
      </c>
      <c r="N26" s="25">
        <f t="shared" si="3"/>
        <v>62.589999999999996</v>
      </c>
      <c r="O26" s="25">
        <f t="shared" si="4"/>
        <v>10.43</v>
      </c>
    </row>
    <row r="27" spans="1:15" s="10" customFormat="1" ht="18" customHeight="1">
      <c r="A27" s="8" t="s">
        <v>6</v>
      </c>
      <c r="B27" s="8">
        <v>2030000471</v>
      </c>
      <c r="C27" s="9" t="s">
        <v>52</v>
      </c>
      <c r="D27" s="8" t="s">
        <v>53</v>
      </c>
      <c r="E27" s="8" t="s">
        <v>54</v>
      </c>
      <c r="F27" s="8" t="s">
        <v>23</v>
      </c>
      <c r="G27" s="23" t="str">
        <f>VLOOKUP(B27,'[2]Sheet1'!$C$2:$F$384,3,0)</f>
        <v>3004 90 74</v>
      </c>
      <c r="H27" s="23">
        <f>VLOOKUP(B27,'[2]Sheet1'!$C$2:$F$384,4,0)</f>
        <v>0.12</v>
      </c>
      <c r="I27" s="24">
        <v>123</v>
      </c>
      <c r="J27" s="25">
        <f t="shared" si="0"/>
        <v>21.96</v>
      </c>
      <c r="K27" s="25">
        <f t="shared" si="1"/>
        <v>101.03999999999999</v>
      </c>
      <c r="L27" s="25">
        <f t="shared" si="5"/>
        <v>87.85999999999999</v>
      </c>
      <c r="M27" s="25">
        <f t="shared" si="2"/>
        <v>8.79</v>
      </c>
      <c r="N27" s="25">
        <f t="shared" si="3"/>
        <v>79.07</v>
      </c>
      <c r="O27" s="25">
        <f t="shared" si="4"/>
        <v>13.18</v>
      </c>
    </row>
    <row r="28" spans="1:15" s="10" customFormat="1" ht="18" customHeight="1">
      <c r="A28" s="8" t="s">
        <v>6</v>
      </c>
      <c r="B28" s="8">
        <v>2030000475</v>
      </c>
      <c r="C28" s="9" t="s">
        <v>55</v>
      </c>
      <c r="D28" s="8" t="s">
        <v>56</v>
      </c>
      <c r="E28" s="8" t="s">
        <v>54</v>
      </c>
      <c r="F28" s="8" t="s">
        <v>23</v>
      </c>
      <c r="G28" s="23" t="str">
        <f>VLOOKUP(B28,'[2]Sheet1'!$C$2:$F$384,3,0)</f>
        <v>3004 50 36</v>
      </c>
      <c r="H28" s="23">
        <f>VLOOKUP(B28,'[2]Sheet1'!$C$2:$F$384,4,0)</f>
        <v>0.12</v>
      </c>
      <c r="I28" s="24">
        <v>199.32</v>
      </c>
      <c r="J28" s="25">
        <f t="shared" si="0"/>
        <v>35.59</v>
      </c>
      <c r="K28" s="25">
        <f t="shared" si="1"/>
        <v>163.73</v>
      </c>
      <c r="L28" s="25">
        <f t="shared" si="5"/>
        <v>142.37</v>
      </c>
      <c r="M28" s="25">
        <f t="shared" si="2"/>
        <v>14.24</v>
      </c>
      <c r="N28" s="25">
        <f t="shared" si="3"/>
        <v>128.13</v>
      </c>
      <c r="O28" s="25">
        <f t="shared" si="4"/>
        <v>21.36</v>
      </c>
    </row>
    <row r="29" spans="1:15" s="10" customFormat="1" ht="18" customHeight="1">
      <c r="A29" s="8" t="s">
        <v>6</v>
      </c>
      <c r="B29" s="8">
        <v>2030000476</v>
      </c>
      <c r="C29" s="9" t="s">
        <v>57</v>
      </c>
      <c r="D29" s="8" t="s">
        <v>56</v>
      </c>
      <c r="E29" s="8" t="s">
        <v>54</v>
      </c>
      <c r="F29" s="8" t="s">
        <v>23</v>
      </c>
      <c r="G29" s="23" t="str">
        <f>VLOOKUP(B29,'[2]Sheet1'!$C$2:$F$384,3,0)</f>
        <v>3004 50 36</v>
      </c>
      <c r="H29" s="23">
        <f>VLOOKUP(B29,'[2]Sheet1'!$C$2:$F$384,4,0)</f>
        <v>0.12</v>
      </c>
      <c r="I29" s="24">
        <v>253.44</v>
      </c>
      <c r="J29" s="25">
        <f t="shared" si="0"/>
        <v>45.26</v>
      </c>
      <c r="K29" s="25">
        <f t="shared" si="1"/>
        <v>208.18</v>
      </c>
      <c r="L29" s="25">
        <f t="shared" si="5"/>
        <v>181.03</v>
      </c>
      <c r="M29" s="25">
        <f t="shared" si="2"/>
        <v>18.1</v>
      </c>
      <c r="N29" s="25">
        <f t="shared" si="3"/>
        <v>162.93</v>
      </c>
      <c r="O29" s="25">
        <f t="shared" si="4"/>
        <v>27.15</v>
      </c>
    </row>
    <row r="30" spans="1:15" s="10" customFormat="1" ht="18" customHeight="1">
      <c r="A30" s="8" t="s">
        <v>6</v>
      </c>
      <c r="B30" s="8">
        <v>2030000480</v>
      </c>
      <c r="C30" s="9" t="s">
        <v>58</v>
      </c>
      <c r="D30" s="8" t="s">
        <v>33</v>
      </c>
      <c r="E30" s="8" t="s">
        <v>9</v>
      </c>
      <c r="F30" s="8" t="s">
        <v>48</v>
      </c>
      <c r="G30" s="23" t="str">
        <f>VLOOKUP(B30,'[2]Sheet1'!$C$2:$F$384,3,0)</f>
        <v>3004 90 39</v>
      </c>
      <c r="H30" s="23">
        <f>VLOOKUP(B30,'[2]Sheet1'!$C$2:$F$384,4,0)</f>
        <v>0.12</v>
      </c>
      <c r="I30" s="24">
        <v>61</v>
      </c>
      <c r="J30" s="25">
        <f t="shared" si="0"/>
        <v>10.89</v>
      </c>
      <c r="K30" s="25">
        <f t="shared" si="1"/>
        <v>50.11</v>
      </c>
      <c r="L30" s="25">
        <f t="shared" si="5"/>
        <v>43.57</v>
      </c>
      <c r="M30" s="25">
        <f t="shared" si="2"/>
        <v>4.36</v>
      </c>
      <c r="N30" s="25">
        <f t="shared" si="3"/>
        <v>39.21</v>
      </c>
      <c r="O30" s="25">
        <f t="shared" si="4"/>
        <v>6.54</v>
      </c>
    </row>
    <row r="31" spans="1:15" s="10" customFormat="1" ht="18" customHeight="1">
      <c r="A31" s="8" t="s">
        <v>6</v>
      </c>
      <c r="B31" s="8">
        <v>2030000481</v>
      </c>
      <c r="C31" s="9" t="s">
        <v>59</v>
      </c>
      <c r="D31" s="8" t="s">
        <v>33</v>
      </c>
      <c r="E31" s="8" t="s">
        <v>9</v>
      </c>
      <c r="F31" s="8" t="s">
        <v>48</v>
      </c>
      <c r="G31" s="23" t="str">
        <f>VLOOKUP(B31,'[2]Sheet1'!$C$2:$F$384,3,0)</f>
        <v>3004 90 39</v>
      </c>
      <c r="H31" s="23">
        <f>VLOOKUP(B31,'[2]Sheet1'!$C$2:$F$384,4,0)</f>
        <v>0.12</v>
      </c>
      <c r="I31" s="24">
        <v>116.27</v>
      </c>
      <c r="J31" s="25">
        <f t="shared" si="0"/>
        <v>20.76</v>
      </c>
      <c r="K31" s="25">
        <f t="shared" si="1"/>
        <v>95.50999999999999</v>
      </c>
      <c r="L31" s="25">
        <f t="shared" si="5"/>
        <v>83.04999999999998</v>
      </c>
      <c r="M31" s="25">
        <f t="shared" si="2"/>
        <v>8.31</v>
      </c>
      <c r="N31" s="25">
        <f t="shared" si="3"/>
        <v>74.73999999999998</v>
      </c>
      <c r="O31" s="25">
        <f t="shared" si="4"/>
        <v>12.46</v>
      </c>
    </row>
    <row r="32" spans="1:15" s="10" customFormat="1" ht="18" customHeight="1">
      <c r="A32" s="8" t="s">
        <v>6</v>
      </c>
      <c r="B32" s="8">
        <v>2030000482</v>
      </c>
      <c r="C32" s="9" t="s">
        <v>60</v>
      </c>
      <c r="D32" s="8" t="s">
        <v>33</v>
      </c>
      <c r="E32" s="8" t="s">
        <v>9</v>
      </c>
      <c r="F32" s="8" t="s">
        <v>48</v>
      </c>
      <c r="G32" s="23" t="str">
        <f>VLOOKUP(B32,'[2]Sheet1'!$C$2:$F$384,3,0)</f>
        <v>3004 39 19</v>
      </c>
      <c r="H32" s="23">
        <f>VLOOKUP(B32,'[2]Sheet1'!$C$2:$F$384,4,0)</f>
        <v>0.12</v>
      </c>
      <c r="I32" s="24">
        <v>505.5</v>
      </c>
      <c r="J32" s="25">
        <f t="shared" si="0"/>
        <v>90.27</v>
      </c>
      <c r="K32" s="25">
        <f t="shared" si="1"/>
        <v>415.23</v>
      </c>
      <c r="L32" s="25">
        <f t="shared" si="5"/>
        <v>361.07000000000005</v>
      </c>
      <c r="M32" s="25">
        <f t="shared" si="2"/>
        <v>36.11</v>
      </c>
      <c r="N32" s="25">
        <f t="shared" si="3"/>
        <v>324.96000000000004</v>
      </c>
      <c r="O32" s="25">
        <f t="shared" si="4"/>
        <v>54.16</v>
      </c>
    </row>
    <row r="33" spans="1:15" s="10" customFormat="1" ht="18" customHeight="1">
      <c r="A33" s="8" t="s">
        <v>6</v>
      </c>
      <c r="B33" s="8">
        <v>2030000484</v>
      </c>
      <c r="C33" s="9" t="s">
        <v>61</v>
      </c>
      <c r="D33" s="8" t="s">
        <v>33</v>
      </c>
      <c r="E33" s="8" t="s">
        <v>9</v>
      </c>
      <c r="F33" s="8" t="s">
        <v>48</v>
      </c>
      <c r="G33" s="23" t="str">
        <f>VLOOKUP(B33,'[2]Sheet1'!$C$2:$F$384,3,0)</f>
        <v>3004 90 99</v>
      </c>
      <c r="H33" s="23">
        <f>VLOOKUP(B33,'[2]Sheet1'!$C$2:$F$384,4,0)</f>
        <v>0.12</v>
      </c>
      <c r="I33" s="24">
        <v>192.5</v>
      </c>
      <c r="J33" s="25">
        <f t="shared" si="0"/>
        <v>34.37</v>
      </c>
      <c r="K33" s="25">
        <f t="shared" si="1"/>
        <v>158.13</v>
      </c>
      <c r="L33" s="25">
        <f t="shared" si="5"/>
        <v>137.5</v>
      </c>
      <c r="M33" s="25">
        <f t="shared" si="2"/>
        <v>13.75</v>
      </c>
      <c r="N33" s="25">
        <f t="shared" si="3"/>
        <v>123.75</v>
      </c>
      <c r="O33" s="25">
        <f t="shared" si="4"/>
        <v>20.63</v>
      </c>
    </row>
    <row r="34" spans="1:15" s="10" customFormat="1" ht="18" customHeight="1">
      <c r="A34" s="8" t="s">
        <v>6</v>
      </c>
      <c r="B34" s="8">
        <v>2030000485</v>
      </c>
      <c r="C34" s="9" t="s">
        <v>62</v>
      </c>
      <c r="D34" s="8" t="s">
        <v>33</v>
      </c>
      <c r="E34" s="8" t="s">
        <v>9</v>
      </c>
      <c r="F34" s="8" t="s">
        <v>48</v>
      </c>
      <c r="G34" s="23" t="str">
        <f>VLOOKUP(B34,'[2]Sheet1'!$C$2:$F$384,3,0)</f>
        <v>3004 90 99</v>
      </c>
      <c r="H34" s="23">
        <f>VLOOKUP(B34,'[2]Sheet1'!$C$2:$F$384,4,0)</f>
        <v>0.12</v>
      </c>
      <c r="I34" s="24">
        <v>677</v>
      </c>
      <c r="J34" s="25">
        <f t="shared" si="0"/>
        <v>120.89</v>
      </c>
      <c r="K34" s="25">
        <f t="shared" si="1"/>
        <v>556.11</v>
      </c>
      <c r="L34" s="25">
        <f t="shared" si="5"/>
        <v>483.57</v>
      </c>
      <c r="M34" s="25">
        <f t="shared" si="2"/>
        <v>48.36</v>
      </c>
      <c r="N34" s="25">
        <f t="shared" si="3"/>
        <v>435.21</v>
      </c>
      <c r="O34" s="25">
        <f t="shared" si="4"/>
        <v>72.54</v>
      </c>
    </row>
    <row r="35" spans="1:15" s="10" customFormat="1" ht="18" customHeight="1">
      <c r="A35" s="8" t="s">
        <v>6</v>
      </c>
      <c r="B35" s="8">
        <v>2030000486</v>
      </c>
      <c r="C35" s="9" t="s">
        <v>63</v>
      </c>
      <c r="D35" s="8" t="s">
        <v>64</v>
      </c>
      <c r="E35" s="8" t="s">
        <v>9</v>
      </c>
      <c r="F35" s="8" t="s">
        <v>48</v>
      </c>
      <c r="G35" s="23" t="str">
        <f>VLOOKUP(B35,'[2]Sheet1'!$C$2:$F$384,3,0)</f>
        <v>3004 90 39</v>
      </c>
      <c r="H35" s="23">
        <f>VLOOKUP(B35,'[2]Sheet1'!$C$2:$F$384,4,0)</f>
        <v>0.12</v>
      </c>
      <c r="I35" s="24">
        <v>36.98</v>
      </c>
      <c r="J35" s="25">
        <f t="shared" si="0"/>
        <v>6.6</v>
      </c>
      <c r="K35" s="25">
        <f t="shared" si="1"/>
        <v>30.379999999999995</v>
      </c>
      <c r="L35" s="25">
        <f t="shared" si="5"/>
        <v>26.419999999999995</v>
      </c>
      <c r="M35" s="25">
        <f t="shared" si="2"/>
        <v>2.64</v>
      </c>
      <c r="N35" s="25">
        <f t="shared" si="3"/>
        <v>23.779999999999994</v>
      </c>
      <c r="O35" s="25">
        <f t="shared" si="4"/>
        <v>3.96</v>
      </c>
    </row>
    <row r="36" spans="1:15" s="10" customFormat="1" ht="18" customHeight="1">
      <c r="A36" s="8" t="s">
        <v>6</v>
      </c>
      <c r="B36" s="8">
        <v>2030000487</v>
      </c>
      <c r="C36" s="9" t="s">
        <v>65</v>
      </c>
      <c r="D36" s="8" t="s">
        <v>66</v>
      </c>
      <c r="E36" s="8" t="s">
        <v>67</v>
      </c>
      <c r="F36" s="8" t="s">
        <v>10</v>
      </c>
      <c r="G36" s="23" t="str">
        <f>VLOOKUP(B36,'[2]Sheet1'!$C$2:$F$384,3,0)</f>
        <v>3004 90 29</v>
      </c>
      <c r="H36" s="23">
        <f>VLOOKUP(B36,'[2]Sheet1'!$C$2:$F$384,4,0)</f>
        <v>0.12</v>
      </c>
      <c r="I36" s="24">
        <v>307.31</v>
      </c>
      <c r="J36" s="25">
        <f t="shared" si="0"/>
        <v>54.88</v>
      </c>
      <c r="K36" s="25">
        <f t="shared" si="1"/>
        <v>252.43</v>
      </c>
      <c r="L36" s="25">
        <f t="shared" si="5"/>
        <v>219.5</v>
      </c>
      <c r="M36" s="25">
        <f t="shared" si="2"/>
        <v>21.95</v>
      </c>
      <c r="N36" s="25">
        <f t="shared" si="3"/>
        <v>197.55</v>
      </c>
      <c r="O36" s="25">
        <f t="shared" si="4"/>
        <v>32.93</v>
      </c>
    </row>
    <row r="37" spans="1:15" s="10" customFormat="1" ht="18" customHeight="1">
      <c r="A37" s="8" t="s">
        <v>6</v>
      </c>
      <c r="B37" s="8">
        <v>2030000488</v>
      </c>
      <c r="C37" s="9" t="s">
        <v>68</v>
      </c>
      <c r="D37" s="8" t="s">
        <v>69</v>
      </c>
      <c r="E37" s="8" t="s">
        <v>9</v>
      </c>
      <c r="F37" s="8" t="s">
        <v>34</v>
      </c>
      <c r="G37" s="23" t="str">
        <f>VLOOKUP(B37,'[2]Sheet1'!$C$2:$F$384,3,0)</f>
        <v>3004 90 39</v>
      </c>
      <c r="H37" s="23">
        <f>VLOOKUP(B37,'[2]Sheet1'!$C$2:$F$384,4,0)</f>
        <v>0.12</v>
      </c>
      <c r="I37" s="24">
        <v>128</v>
      </c>
      <c r="J37" s="25">
        <f t="shared" si="0"/>
        <v>22.86</v>
      </c>
      <c r="K37" s="25">
        <f t="shared" si="1"/>
        <v>105.14</v>
      </c>
      <c r="L37" s="25">
        <f t="shared" si="5"/>
        <v>91.43</v>
      </c>
      <c r="M37" s="25">
        <f t="shared" si="2"/>
        <v>9.14</v>
      </c>
      <c r="N37" s="25">
        <f t="shared" si="3"/>
        <v>82.28999999999999</v>
      </c>
      <c r="O37" s="25">
        <f t="shared" si="4"/>
        <v>13.71</v>
      </c>
    </row>
    <row r="38" spans="1:15" s="10" customFormat="1" ht="18" customHeight="1">
      <c r="A38" s="8" t="s">
        <v>6</v>
      </c>
      <c r="B38" s="8">
        <v>2030000491</v>
      </c>
      <c r="C38" s="9" t="s">
        <v>70</v>
      </c>
      <c r="D38" s="8" t="s">
        <v>33</v>
      </c>
      <c r="E38" s="8" t="s">
        <v>9</v>
      </c>
      <c r="F38" s="8" t="s">
        <v>48</v>
      </c>
      <c r="G38" s="23" t="str">
        <f>VLOOKUP(B38,'[2]Sheet1'!$C$2:$F$384,3,0)</f>
        <v>3004 90 99</v>
      </c>
      <c r="H38" s="23">
        <f>VLOOKUP(B38,'[2]Sheet1'!$C$2:$F$384,4,0)</f>
        <v>0.12</v>
      </c>
      <c r="I38" s="24">
        <v>876</v>
      </c>
      <c r="J38" s="25">
        <f t="shared" si="0"/>
        <v>156.43</v>
      </c>
      <c r="K38" s="25">
        <f t="shared" si="1"/>
        <v>719.5699999999999</v>
      </c>
      <c r="L38" s="25">
        <f t="shared" si="5"/>
        <v>625.7099999999999</v>
      </c>
      <c r="M38" s="25">
        <f t="shared" si="2"/>
        <v>62.57</v>
      </c>
      <c r="N38" s="25">
        <f t="shared" si="3"/>
        <v>563.1399999999999</v>
      </c>
      <c r="O38" s="25">
        <f t="shared" si="4"/>
        <v>93.86</v>
      </c>
    </row>
    <row r="39" spans="1:15" s="10" customFormat="1" ht="18" customHeight="1">
      <c r="A39" s="8" t="s">
        <v>6</v>
      </c>
      <c r="B39" s="8">
        <v>2030000492</v>
      </c>
      <c r="C39" s="9" t="s">
        <v>71</v>
      </c>
      <c r="D39" s="8" t="s">
        <v>33</v>
      </c>
      <c r="E39" s="8" t="s">
        <v>9</v>
      </c>
      <c r="F39" s="8" t="s">
        <v>34</v>
      </c>
      <c r="G39" s="23" t="str">
        <f>VLOOKUP(B39,'[2]Sheet1'!$C$2:$F$384,3,0)</f>
        <v>3004 90 84</v>
      </c>
      <c r="H39" s="23">
        <f>VLOOKUP(B39,'[2]Sheet1'!$C$2:$F$384,4,0)</f>
        <v>0.12</v>
      </c>
      <c r="I39" s="24">
        <v>102</v>
      </c>
      <c r="J39" s="25">
        <f t="shared" si="0"/>
        <v>18.21</v>
      </c>
      <c r="K39" s="25">
        <f t="shared" si="1"/>
        <v>83.78999999999999</v>
      </c>
      <c r="L39" s="25">
        <f t="shared" si="5"/>
        <v>72.85999999999999</v>
      </c>
      <c r="M39" s="25">
        <f t="shared" si="2"/>
        <v>7.29</v>
      </c>
      <c r="N39" s="25">
        <f t="shared" si="3"/>
        <v>65.57</v>
      </c>
      <c r="O39" s="25">
        <f t="shared" si="4"/>
        <v>10.93</v>
      </c>
    </row>
    <row r="40" spans="1:15" s="10" customFormat="1" ht="18" customHeight="1">
      <c r="A40" s="8" t="s">
        <v>6</v>
      </c>
      <c r="B40" s="8">
        <v>2030000607</v>
      </c>
      <c r="C40" s="9" t="s">
        <v>72</v>
      </c>
      <c r="D40" s="8" t="s">
        <v>73</v>
      </c>
      <c r="E40" s="8" t="s">
        <v>16</v>
      </c>
      <c r="F40" s="8" t="s">
        <v>48</v>
      </c>
      <c r="G40" s="23" t="str">
        <f>VLOOKUP(B40,'[2]Sheet1'!$C$2:$F$384,3,0)</f>
        <v>3004 90 39</v>
      </c>
      <c r="H40" s="23">
        <f>VLOOKUP(B40,'[2]Sheet1'!$C$2:$F$384,4,0)</f>
        <v>0.05</v>
      </c>
      <c r="I40" s="24">
        <v>205.8</v>
      </c>
      <c r="J40" s="25">
        <f t="shared" si="0"/>
        <v>39.2</v>
      </c>
      <c r="K40" s="25">
        <f t="shared" si="1"/>
        <v>166.60000000000002</v>
      </c>
      <c r="L40" s="25">
        <f t="shared" si="5"/>
        <v>156.8</v>
      </c>
      <c r="M40" s="25">
        <f t="shared" si="2"/>
        <v>15.68</v>
      </c>
      <c r="N40" s="25">
        <f t="shared" si="3"/>
        <v>141.12</v>
      </c>
      <c r="O40" s="25">
        <f>ROUND(I40*5%/105%,2)</f>
        <v>9.8</v>
      </c>
    </row>
    <row r="41" spans="1:15" s="10" customFormat="1" ht="18" customHeight="1">
      <c r="A41" s="8" t="s">
        <v>6</v>
      </c>
      <c r="B41" s="8">
        <v>2030000608</v>
      </c>
      <c r="C41" s="9" t="s">
        <v>74</v>
      </c>
      <c r="D41" s="8" t="s">
        <v>75</v>
      </c>
      <c r="E41" s="8" t="s">
        <v>16</v>
      </c>
      <c r="F41" s="8" t="s">
        <v>48</v>
      </c>
      <c r="G41" s="23" t="str">
        <f>VLOOKUP(B41,'[2]Sheet1'!$C$2:$F$384,3,0)</f>
        <v>3004 90 39</v>
      </c>
      <c r="H41" s="23">
        <f>VLOOKUP(B41,'[2]Sheet1'!$C$2:$F$384,4,0)</f>
        <v>0.05</v>
      </c>
      <c r="I41" s="24">
        <v>472.17</v>
      </c>
      <c r="J41" s="25">
        <f t="shared" si="0"/>
        <v>89.94</v>
      </c>
      <c r="K41" s="25">
        <f t="shared" si="1"/>
        <v>382.23</v>
      </c>
      <c r="L41" s="25">
        <f t="shared" si="5"/>
        <v>359.75</v>
      </c>
      <c r="M41" s="25">
        <f t="shared" si="2"/>
        <v>35.98</v>
      </c>
      <c r="N41" s="25">
        <f t="shared" si="3"/>
        <v>323.77</v>
      </c>
      <c r="O41" s="25">
        <f>ROUND(I41*5%/105%,2)</f>
        <v>22.48</v>
      </c>
    </row>
    <row r="42" spans="1:15" s="10" customFormat="1" ht="18" customHeight="1">
      <c r="A42" s="8" t="s">
        <v>6</v>
      </c>
      <c r="B42" s="8">
        <v>2030000609</v>
      </c>
      <c r="C42" s="9" t="s">
        <v>76</v>
      </c>
      <c r="D42" s="8" t="s">
        <v>77</v>
      </c>
      <c r="E42" s="8" t="s">
        <v>16</v>
      </c>
      <c r="F42" s="8" t="s">
        <v>48</v>
      </c>
      <c r="G42" s="23" t="str">
        <f>VLOOKUP(B42,'[2]Sheet1'!$C$2:$F$384,3,0)</f>
        <v>3004 90 39</v>
      </c>
      <c r="H42" s="23">
        <f>VLOOKUP(B42,'[2]Sheet1'!$C$2:$F$384,4,0)</f>
        <v>0.05</v>
      </c>
      <c r="I42" s="24">
        <v>104.92</v>
      </c>
      <c r="J42" s="25">
        <f t="shared" si="0"/>
        <v>19.98</v>
      </c>
      <c r="K42" s="25">
        <f t="shared" si="1"/>
        <v>84.94</v>
      </c>
      <c r="L42" s="25">
        <f t="shared" si="5"/>
        <v>79.94</v>
      </c>
      <c r="M42" s="25">
        <f t="shared" si="2"/>
        <v>7.99</v>
      </c>
      <c r="N42" s="25">
        <f t="shared" si="3"/>
        <v>71.95</v>
      </c>
      <c r="O42" s="25">
        <f>ROUND(I42*5%/105%,2)</f>
        <v>5</v>
      </c>
    </row>
    <row r="43" spans="1:15" s="10" customFormat="1" ht="18" customHeight="1">
      <c r="A43" s="8" t="s">
        <v>6</v>
      </c>
      <c r="B43" s="8">
        <v>2030000742</v>
      </c>
      <c r="C43" s="9" t="s">
        <v>78</v>
      </c>
      <c r="D43" s="8" t="s">
        <v>22</v>
      </c>
      <c r="E43" s="8" t="s">
        <v>25</v>
      </c>
      <c r="F43" s="8" t="s">
        <v>17</v>
      </c>
      <c r="G43" s="23" t="str">
        <f>VLOOKUP(B43,'[2]Sheet1'!$C$2:$F$384,3,0)</f>
        <v>3004 31 90</v>
      </c>
      <c r="H43" s="23">
        <f>VLOOKUP(B43,'[2]Sheet1'!$C$2:$F$384,4,0)</f>
        <v>0.12</v>
      </c>
      <c r="I43" s="24">
        <v>91.5</v>
      </c>
      <c r="J43" s="25">
        <f t="shared" si="0"/>
        <v>16.34</v>
      </c>
      <c r="K43" s="25">
        <f t="shared" si="1"/>
        <v>75.16</v>
      </c>
      <c r="L43" s="25">
        <f t="shared" si="5"/>
        <v>65.36</v>
      </c>
      <c r="M43" s="25">
        <f t="shared" si="2"/>
        <v>6.54</v>
      </c>
      <c r="N43" s="25">
        <f t="shared" si="3"/>
        <v>58.81999999999999</v>
      </c>
      <c r="O43" s="25">
        <f aca="true" t="shared" si="6" ref="O43:O51">ROUND(I43*12%/112%,2)</f>
        <v>9.8</v>
      </c>
    </row>
    <row r="44" spans="1:15" s="10" customFormat="1" ht="18" customHeight="1">
      <c r="A44" s="8" t="s">
        <v>6</v>
      </c>
      <c r="B44" s="8">
        <v>2030000743</v>
      </c>
      <c r="C44" s="9" t="s">
        <v>79</v>
      </c>
      <c r="D44" s="8" t="s">
        <v>22</v>
      </c>
      <c r="E44" s="8" t="s">
        <v>25</v>
      </c>
      <c r="F44" s="8" t="s">
        <v>17</v>
      </c>
      <c r="G44" s="23" t="str">
        <f>VLOOKUP(B44,'[2]Sheet1'!$C$2:$F$384,3,0)</f>
        <v>3004 31 90</v>
      </c>
      <c r="H44" s="23">
        <f>VLOOKUP(B44,'[2]Sheet1'!$C$2:$F$384,4,0)</f>
        <v>0.12</v>
      </c>
      <c r="I44" s="24">
        <v>127.5</v>
      </c>
      <c r="J44" s="25">
        <f t="shared" si="0"/>
        <v>22.77</v>
      </c>
      <c r="K44" s="25">
        <f t="shared" si="1"/>
        <v>104.73</v>
      </c>
      <c r="L44" s="25">
        <f t="shared" si="5"/>
        <v>91.07000000000001</v>
      </c>
      <c r="M44" s="25">
        <f t="shared" si="2"/>
        <v>9.11</v>
      </c>
      <c r="N44" s="25">
        <f t="shared" si="3"/>
        <v>81.96000000000001</v>
      </c>
      <c r="O44" s="25">
        <f t="shared" si="6"/>
        <v>13.66</v>
      </c>
    </row>
    <row r="45" spans="1:15" s="10" customFormat="1" ht="18" customHeight="1">
      <c r="A45" s="8" t="s">
        <v>6</v>
      </c>
      <c r="B45" s="8">
        <v>2030000744</v>
      </c>
      <c r="C45" s="9" t="s">
        <v>80</v>
      </c>
      <c r="D45" s="8" t="s">
        <v>22</v>
      </c>
      <c r="E45" s="8" t="s">
        <v>25</v>
      </c>
      <c r="F45" s="8" t="s">
        <v>17</v>
      </c>
      <c r="G45" s="23" t="str">
        <f>VLOOKUP(B45,'[2]Sheet1'!$C$2:$F$384,3,0)</f>
        <v>3004 90 99</v>
      </c>
      <c r="H45" s="23">
        <f>VLOOKUP(B45,'[2]Sheet1'!$C$2:$F$384,4,0)</f>
        <v>0.12</v>
      </c>
      <c r="I45" s="24">
        <v>27.87</v>
      </c>
      <c r="J45" s="25">
        <f t="shared" si="0"/>
        <v>4.98</v>
      </c>
      <c r="K45" s="25">
        <f t="shared" si="1"/>
        <v>22.89</v>
      </c>
      <c r="L45" s="25">
        <f t="shared" si="5"/>
        <v>19.9</v>
      </c>
      <c r="M45" s="25">
        <f t="shared" si="2"/>
        <v>1.99</v>
      </c>
      <c r="N45" s="25">
        <f t="shared" si="3"/>
        <v>17.910000000000004</v>
      </c>
      <c r="O45" s="25">
        <f t="shared" si="6"/>
        <v>2.99</v>
      </c>
    </row>
    <row r="46" spans="1:15" s="10" customFormat="1" ht="18" customHeight="1">
      <c r="A46" s="8" t="s">
        <v>6</v>
      </c>
      <c r="B46" s="8">
        <v>2030000744</v>
      </c>
      <c r="C46" s="9" t="s">
        <v>80</v>
      </c>
      <c r="D46" s="8" t="s">
        <v>22</v>
      </c>
      <c r="E46" s="8" t="s">
        <v>25</v>
      </c>
      <c r="F46" s="8" t="s">
        <v>17</v>
      </c>
      <c r="G46" s="23" t="str">
        <f>VLOOKUP(B46,'[2]Sheet1'!$C$2:$F$384,3,0)</f>
        <v>3004 90 99</v>
      </c>
      <c r="H46" s="23">
        <f>VLOOKUP(B46,'[2]Sheet1'!$C$2:$F$384,4,0)</f>
        <v>0.12</v>
      </c>
      <c r="I46" s="24">
        <v>27.87</v>
      </c>
      <c r="J46" s="25">
        <f t="shared" si="0"/>
        <v>4.98</v>
      </c>
      <c r="K46" s="25">
        <f t="shared" si="1"/>
        <v>22.89</v>
      </c>
      <c r="L46" s="25">
        <f t="shared" si="5"/>
        <v>19.9</v>
      </c>
      <c r="M46" s="25">
        <f t="shared" si="2"/>
        <v>1.99</v>
      </c>
      <c r="N46" s="25">
        <f t="shared" si="3"/>
        <v>17.910000000000004</v>
      </c>
      <c r="O46" s="25">
        <f t="shared" si="6"/>
        <v>2.99</v>
      </c>
    </row>
    <row r="47" spans="1:15" s="10" customFormat="1" ht="18" customHeight="1">
      <c r="A47" s="8" t="s">
        <v>6</v>
      </c>
      <c r="B47" s="8">
        <v>2030000745</v>
      </c>
      <c r="C47" s="9" t="s">
        <v>81</v>
      </c>
      <c r="D47" s="8" t="s">
        <v>22</v>
      </c>
      <c r="E47" s="8" t="s">
        <v>25</v>
      </c>
      <c r="F47" s="8" t="s">
        <v>17</v>
      </c>
      <c r="G47" s="23" t="str">
        <f>VLOOKUP(B47,'[2]Sheet1'!$C$2:$F$384,3,0)</f>
        <v>3004 90 99</v>
      </c>
      <c r="H47" s="23">
        <f>VLOOKUP(B47,'[2]Sheet1'!$C$2:$F$384,4,0)</f>
        <v>0.12</v>
      </c>
      <c r="I47" s="24">
        <v>53.23</v>
      </c>
      <c r="J47" s="25">
        <f t="shared" si="0"/>
        <v>9.51</v>
      </c>
      <c r="K47" s="25">
        <f t="shared" si="1"/>
        <v>43.72</v>
      </c>
      <c r="L47" s="25">
        <f t="shared" si="5"/>
        <v>38.019999999999996</v>
      </c>
      <c r="M47" s="25">
        <f t="shared" si="2"/>
        <v>3.8</v>
      </c>
      <c r="N47" s="25">
        <f t="shared" si="3"/>
        <v>34.22</v>
      </c>
      <c r="O47" s="25">
        <f t="shared" si="6"/>
        <v>5.7</v>
      </c>
    </row>
    <row r="48" spans="1:15" s="10" customFormat="1" ht="18" customHeight="1">
      <c r="A48" s="8" t="s">
        <v>6</v>
      </c>
      <c r="B48" s="8">
        <v>2030000805</v>
      </c>
      <c r="C48" s="9" t="s">
        <v>82</v>
      </c>
      <c r="D48" s="8" t="s">
        <v>8</v>
      </c>
      <c r="E48" s="8" t="s">
        <v>9</v>
      </c>
      <c r="F48" s="8" t="s">
        <v>10</v>
      </c>
      <c r="G48" s="23" t="str">
        <f>VLOOKUP(B48,'[2]Sheet1'!$C$2:$F$384,3,0)</f>
        <v>3004 20 50</v>
      </c>
      <c r="H48" s="23">
        <f>VLOOKUP(B48,'[2]Sheet1'!$C$2:$F$384,4,0)</f>
        <v>0.12</v>
      </c>
      <c r="I48" s="24">
        <v>11.23</v>
      </c>
      <c r="J48" s="25">
        <f t="shared" si="0"/>
        <v>2.01</v>
      </c>
      <c r="K48" s="25">
        <f t="shared" si="1"/>
        <v>9.22</v>
      </c>
      <c r="L48" s="25">
        <f t="shared" si="5"/>
        <v>8.020000000000001</v>
      </c>
      <c r="M48" s="25">
        <f t="shared" si="2"/>
        <v>0.8</v>
      </c>
      <c r="N48" s="25">
        <f t="shared" si="3"/>
        <v>7.22</v>
      </c>
      <c r="O48" s="25">
        <f t="shared" si="6"/>
        <v>1.2</v>
      </c>
    </row>
    <row r="49" spans="1:15" s="10" customFormat="1" ht="18" customHeight="1">
      <c r="A49" s="8" t="s">
        <v>6</v>
      </c>
      <c r="B49" s="8">
        <v>2030000879</v>
      </c>
      <c r="C49" s="9" t="s">
        <v>83</v>
      </c>
      <c r="D49" s="8" t="s">
        <v>84</v>
      </c>
      <c r="E49" s="8" t="s">
        <v>9</v>
      </c>
      <c r="F49" s="8" t="s">
        <v>34</v>
      </c>
      <c r="G49" s="23" t="str">
        <f>VLOOKUP(B49,'[2]Sheet1'!$C$2:$F$384,3,0)</f>
        <v>3004 90 99</v>
      </c>
      <c r="H49" s="23">
        <f>VLOOKUP(B49,'[2]Sheet1'!$C$2:$F$384,4,0)</f>
        <v>0.12</v>
      </c>
      <c r="I49" s="24">
        <v>78</v>
      </c>
      <c r="J49" s="25">
        <f t="shared" si="0"/>
        <v>13.93</v>
      </c>
      <c r="K49" s="25">
        <f t="shared" si="1"/>
        <v>64.07</v>
      </c>
      <c r="L49" s="25">
        <f t="shared" si="5"/>
        <v>55.709999999999994</v>
      </c>
      <c r="M49" s="25">
        <f t="shared" si="2"/>
        <v>5.57</v>
      </c>
      <c r="N49" s="25">
        <f t="shared" si="3"/>
        <v>50.13999999999999</v>
      </c>
      <c r="O49" s="25">
        <f t="shared" si="6"/>
        <v>8.36</v>
      </c>
    </row>
    <row r="50" spans="1:15" s="10" customFormat="1" ht="18" customHeight="1">
      <c r="A50" s="8" t="s">
        <v>6</v>
      </c>
      <c r="B50" s="8">
        <v>2030000961</v>
      </c>
      <c r="C50" s="9" t="s">
        <v>85</v>
      </c>
      <c r="D50" s="8" t="s">
        <v>73</v>
      </c>
      <c r="E50" s="8" t="s">
        <v>16</v>
      </c>
      <c r="F50" s="8" t="s">
        <v>34</v>
      </c>
      <c r="G50" s="23" t="str">
        <f>VLOOKUP(B50,'[2]Sheet1'!$C$2:$F$384,3,0)</f>
        <v>3004 90 32</v>
      </c>
      <c r="H50" s="23">
        <f>VLOOKUP(B50,'[2]Sheet1'!$C$2:$F$384,4,0)</f>
        <v>0.12</v>
      </c>
      <c r="I50" s="24">
        <v>128.5</v>
      </c>
      <c r="J50" s="25">
        <f t="shared" si="0"/>
        <v>22.95</v>
      </c>
      <c r="K50" s="25">
        <f t="shared" si="1"/>
        <v>105.55</v>
      </c>
      <c r="L50" s="25">
        <f t="shared" si="5"/>
        <v>91.78</v>
      </c>
      <c r="M50" s="25">
        <f t="shared" si="2"/>
        <v>9.18</v>
      </c>
      <c r="N50" s="25">
        <f t="shared" si="3"/>
        <v>82.60000000000001</v>
      </c>
      <c r="O50" s="25">
        <f t="shared" si="6"/>
        <v>13.77</v>
      </c>
    </row>
    <row r="51" spans="1:15" s="10" customFormat="1" ht="18" customHeight="1">
      <c r="A51" s="8" t="s">
        <v>6</v>
      </c>
      <c r="B51" s="8">
        <v>2030000962</v>
      </c>
      <c r="C51" s="9" t="s">
        <v>86</v>
      </c>
      <c r="D51" s="8" t="s">
        <v>73</v>
      </c>
      <c r="E51" s="8" t="s">
        <v>16</v>
      </c>
      <c r="F51" s="8" t="s">
        <v>34</v>
      </c>
      <c r="G51" s="23" t="str">
        <f>VLOOKUP(B51,'[2]Sheet1'!$C$2:$F$384,3,0)</f>
        <v>3004 90 32</v>
      </c>
      <c r="H51" s="23">
        <f>VLOOKUP(B51,'[2]Sheet1'!$C$2:$F$384,4,0)</f>
        <v>0.12</v>
      </c>
      <c r="I51" s="24">
        <v>128.5</v>
      </c>
      <c r="J51" s="25">
        <f t="shared" si="0"/>
        <v>22.95</v>
      </c>
      <c r="K51" s="25">
        <f t="shared" si="1"/>
        <v>105.55</v>
      </c>
      <c r="L51" s="25">
        <f t="shared" si="5"/>
        <v>91.78</v>
      </c>
      <c r="M51" s="25">
        <f t="shared" si="2"/>
        <v>9.18</v>
      </c>
      <c r="N51" s="25">
        <f t="shared" si="3"/>
        <v>82.60000000000001</v>
      </c>
      <c r="O51" s="25">
        <f t="shared" si="6"/>
        <v>13.77</v>
      </c>
    </row>
    <row r="52" spans="1:15" s="12" customFormat="1" ht="18" customHeight="1">
      <c r="A52" s="8" t="s">
        <v>6</v>
      </c>
      <c r="B52" s="8">
        <v>2030000968</v>
      </c>
      <c r="C52" s="9" t="s">
        <v>87</v>
      </c>
      <c r="D52" s="8" t="s">
        <v>88</v>
      </c>
      <c r="E52" s="8" t="s">
        <v>16</v>
      </c>
      <c r="F52" s="8" t="s">
        <v>89</v>
      </c>
      <c r="G52" s="23" t="str">
        <f>VLOOKUP(B52,'[2]Sheet1'!$C$2:$F$384,3,0)</f>
        <v>3004 90 39</v>
      </c>
      <c r="H52" s="23">
        <f>VLOOKUP(B52,'[2]Sheet1'!$C$2:$F$384,4,0)</f>
        <v>0.05</v>
      </c>
      <c r="I52" s="24">
        <v>314.78</v>
      </c>
      <c r="J52" s="25">
        <f t="shared" si="0"/>
        <v>59.96</v>
      </c>
      <c r="K52" s="25">
        <f t="shared" si="1"/>
        <v>254.81999999999996</v>
      </c>
      <c r="L52" s="25">
        <f t="shared" si="5"/>
        <v>239.82999999999996</v>
      </c>
      <c r="M52" s="25">
        <f t="shared" si="2"/>
        <v>23.98</v>
      </c>
      <c r="N52" s="25">
        <f t="shared" si="3"/>
        <v>215.84999999999997</v>
      </c>
      <c r="O52" s="25">
        <f>ROUND(I52*5%/105%,2)</f>
        <v>14.99</v>
      </c>
    </row>
    <row r="53" spans="1:15" s="12" customFormat="1" ht="18" customHeight="1">
      <c r="A53" s="8" t="s">
        <v>6</v>
      </c>
      <c r="B53" s="8">
        <v>2030001213</v>
      </c>
      <c r="C53" s="9" t="s">
        <v>90</v>
      </c>
      <c r="D53" s="8" t="s">
        <v>73</v>
      </c>
      <c r="E53" s="8" t="s">
        <v>16</v>
      </c>
      <c r="F53" s="8" t="s">
        <v>34</v>
      </c>
      <c r="G53" s="23" t="str">
        <f>VLOOKUP(B53,'[2]Sheet1'!$C$2:$F$384,3,0)</f>
        <v>3004 90 32</v>
      </c>
      <c r="H53" s="23">
        <f>VLOOKUP(B53,'[2]Sheet1'!$C$2:$F$384,4,0)</f>
        <v>0.12</v>
      </c>
      <c r="I53" s="24">
        <v>149.5</v>
      </c>
      <c r="J53" s="25">
        <f t="shared" si="0"/>
        <v>26.7</v>
      </c>
      <c r="K53" s="25">
        <f t="shared" si="1"/>
        <v>122.8</v>
      </c>
      <c r="L53" s="25">
        <f t="shared" si="5"/>
        <v>106.78</v>
      </c>
      <c r="M53" s="25">
        <f t="shared" si="2"/>
        <v>10.68</v>
      </c>
      <c r="N53" s="25">
        <f t="shared" si="3"/>
        <v>96.10000000000001</v>
      </c>
      <c r="O53" s="25">
        <f aca="true" t="shared" si="7" ref="O53:O60">ROUND(I53*12%/112%,2)</f>
        <v>16.02</v>
      </c>
    </row>
    <row r="54" spans="1:15" s="12" customFormat="1" ht="18" customHeight="1">
      <c r="A54" s="8" t="s">
        <v>6</v>
      </c>
      <c r="B54" s="8">
        <v>2030001214</v>
      </c>
      <c r="C54" s="9" t="s">
        <v>91</v>
      </c>
      <c r="D54" s="8" t="s">
        <v>75</v>
      </c>
      <c r="E54" s="8" t="s">
        <v>16</v>
      </c>
      <c r="F54" s="8" t="s">
        <v>34</v>
      </c>
      <c r="G54" s="23" t="str">
        <f>VLOOKUP(B54,'[2]Sheet1'!$C$2:$F$384,3,0)</f>
        <v>3004 90 32</v>
      </c>
      <c r="H54" s="23">
        <f>VLOOKUP(B54,'[2]Sheet1'!$C$2:$F$384,4,0)</f>
        <v>0.12</v>
      </c>
      <c r="I54" s="24">
        <v>191</v>
      </c>
      <c r="J54" s="25">
        <f t="shared" si="0"/>
        <v>34.11</v>
      </c>
      <c r="K54" s="25">
        <f t="shared" si="1"/>
        <v>156.89</v>
      </c>
      <c r="L54" s="25">
        <f t="shared" si="5"/>
        <v>136.42999999999998</v>
      </c>
      <c r="M54" s="25">
        <f t="shared" si="2"/>
        <v>13.64</v>
      </c>
      <c r="N54" s="25">
        <f t="shared" si="3"/>
        <v>122.78999999999999</v>
      </c>
      <c r="O54" s="25">
        <f t="shared" si="7"/>
        <v>20.46</v>
      </c>
    </row>
    <row r="55" spans="1:15" s="12" customFormat="1" ht="18" customHeight="1">
      <c r="A55" s="8" t="s">
        <v>6</v>
      </c>
      <c r="B55" s="8">
        <v>2030001343</v>
      </c>
      <c r="C55" s="9" t="s">
        <v>92</v>
      </c>
      <c r="D55" s="8" t="s">
        <v>37</v>
      </c>
      <c r="E55" s="8" t="s">
        <v>16</v>
      </c>
      <c r="F55" s="8" t="s">
        <v>29</v>
      </c>
      <c r="G55" s="23" t="str">
        <f>VLOOKUP(B55,'[2]Sheet1'!$C$2:$F$384,3,0)</f>
        <v>3004 90 32</v>
      </c>
      <c r="H55" s="23">
        <f>VLOOKUP(B55,'[2]Sheet1'!$C$2:$F$384,4,0)</f>
        <v>0.12</v>
      </c>
      <c r="I55" s="24">
        <v>112</v>
      </c>
      <c r="J55" s="25">
        <f t="shared" si="0"/>
        <v>20</v>
      </c>
      <c r="K55" s="25">
        <f t="shared" si="1"/>
        <v>92</v>
      </c>
      <c r="L55" s="25">
        <f t="shared" si="5"/>
        <v>80</v>
      </c>
      <c r="M55" s="25">
        <f t="shared" si="2"/>
        <v>8</v>
      </c>
      <c r="N55" s="25">
        <f t="shared" si="3"/>
        <v>72</v>
      </c>
      <c r="O55" s="25">
        <f t="shared" si="7"/>
        <v>12</v>
      </c>
    </row>
    <row r="56" spans="1:15" s="12" customFormat="1" ht="18" customHeight="1">
      <c r="A56" s="8" t="s">
        <v>6</v>
      </c>
      <c r="B56" s="8">
        <v>2030001441</v>
      </c>
      <c r="C56" s="9" t="s">
        <v>60</v>
      </c>
      <c r="D56" s="8" t="s">
        <v>33</v>
      </c>
      <c r="E56" s="8" t="s">
        <v>9</v>
      </c>
      <c r="F56" s="8" t="s">
        <v>48</v>
      </c>
      <c r="G56" s="23" t="str">
        <f>VLOOKUP(B56,'[2]Sheet1'!$C$2:$F$384,3,0)</f>
        <v>3004 39 19</v>
      </c>
      <c r="H56" s="23">
        <f>VLOOKUP(B56,'[2]Sheet1'!$C$2:$F$384,4,0)</f>
        <v>0.12</v>
      </c>
      <c r="I56" s="24">
        <v>505.5</v>
      </c>
      <c r="J56" s="25">
        <f t="shared" si="0"/>
        <v>90.27</v>
      </c>
      <c r="K56" s="25">
        <f t="shared" si="1"/>
        <v>415.23</v>
      </c>
      <c r="L56" s="25">
        <f t="shared" si="5"/>
        <v>361.07000000000005</v>
      </c>
      <c r="M56" s="25">
        <f t="shared" si="2"/>
        <v>36.11</v>
      </c>
      <c r="N56" s="25">
        <f t="shared" si="3"/>
        <v>324.96000000000004</v>
      </c>
      <c r="O56" s="25">
        <f t="shared" si="7"/>
        <v>54.16</v>
      </c>
    </row>
    <row r="57" spans="1:15" s="12" customFormat="1" ht="18" customHeight="1">
      <c r="A57" s="8" t="s">
        <v>6</v>
      </c>
      <c r="B57" s="8">
        <v>2030001483</v>
      </c>
      <c r="C57" s="9" t="s">
        <v>93</v>
      </c>
      <c r="D57" s="8" t="s">
        <v>73</v>
      </c>
      <c r="E57" s="8" t="s">
        <v>16</v>
      </c>
      <c r="F57" s="8" t="s">
        <v>29</v>
      </c>
      <c r="G57" s="23" t="str">
        <f>VLOOKUP(B57,'[2]Sheet1'!$C$2:$F$384,3,0)</f>
        <v>3004 90 32</v>
      </c>
      <c r="H57" s="23">
        <f>VLOOKUP(B57,'[2]Sheet1'!$C$2:$F$384,4,0)</f>
        <v>0.12</v>
      </c>
      <c r="I57" s="24">
        <v>99</v>
      </c>
      <c r="J57" s="25">
        <f t="shared" si="0"/>
        <v>17.68</v>
      </c>
      <c r="K57" s="25">
        <f t="shared" si="1"/>
        <v>81.32</v>
      </c>
      <c r="L57" s="25">
        <f t="shared" si="5"/>
        <v>70.71</v>
      </c>
      <c r="M57" s="25">
        <f t="shared" si="2"/>
        <v>7.07</v>
      </c>
      <c r="N57" s="25">
        <f t="shared" si="3"/>
        <v>63.64</v>
      </c>
      <c r="O57" s="25">
        <f t="shared" si="7"/>
        <v>10.61</v>
      </c>
    </row>
    <row r="58" spans="1:15" s="12" customFormat="1" ht="18" customHeight="1">
      <c r="A58" s="8" t="s">
        <v>6</v>
      </c>
      <c r="B58" s="8">
        <v>2030001484</v>
      </c>
      <c r="C58" s="9" t="s">
        <v>94</v>
      </c>
      <c r="D58" s="8" t="s">
        <v>73</v>
      </c>
      <c r="E58" s="8" t="s">
        <v>16</v>
      </c>
      <c r="F58" s="8" t="s">
        <v>29</v>
      </c>
      <c r="G58" s="23" t="str">
        <f>VLOOKUP(B58,'[2]Sheet1'!$C$2:$F$384,3,0)</f>
        <v>3004 90 32</v>
      </c>
      <c r="H58" s="23">
        <f>VLOOKUP(B58,'[2]Sheet1'!$C$2:$F$384,4,0)</f>
        <v>0.12</v>
      </c>
      <c r="I58" s="24">
        <v>99</v>
      </c>
      <c r="J58" s="25">
        <f t="shared" si="0"/>
        <v>17.68</v>
      </c>
      <c r="K58" s="25">
        <f t="shared" si="1"/>
        <v>81.32</v>
      </c>
      <c r="L58" s="25">
        <f t="shared" si="5"/>
        <v>70.71</v>
      </c>
      <c r="M58" s="25">
        <f t="shared" si="2"/>
        <v>7.07</v>
      </c>
      <c r="N58" s="25">
        <f t="shared" si="3"/>
        <v>63.64</v>
      </c>
      <c r="O58" s="25">
        <f t="shared" si="7"/>
        <v>10.61</v>
      </c>
    </row>
    <row r="59" spans="1:15" s="12" customFormat="1" ht="18" customHeight="1">
      <c r="A59" s="8" t="s">
        <v>6</v>
      </c>
      <c r="B59" s="8">
        <v>2030001485</v>
      </c>
      <c r="C59" s="9" t="s">
        <v>95</v>
      </c>
      <c r="D59" s="8" t="s">
        <v>73</v>
      </c>
      <c r="E59" s="8" t="s">
        <v>16</v>
      </c>
      <c r="F59" s="8" t="s">
        <v>29</v>
      </c>
      <c r="G59" s="23" t="str">
        <f>VLOOKUP(B59,'[2]Sheet1'!$C$2:$F$384,3,0)</f>
        <v>3004 90 32</v>
      </c>
      <c r="H59" s="23">
        <f>VLOOKUP(B59,'[2]Sheet1'!$C$2:$F$384,4,0)</f>
        <v>0.12</v>
      </c>
      <c r="I59" s="24">
        <v>95</v>
      </c>
      <c r="J59" s="25">
        <f t="shared" si="0"/>
        <v>16.96</v>
      </c>
      <c r="K59" s="25">
        <f t="shared" si="1"/>
        <v>78.03999999999999</v>
      </c>
      <c r="L59" s="25">
        <f t="shared" si="5"/>
        <v>67.85999999999999</v>
      </c>
      <c r="M59" s="25">
        <f t="shared" si="2"/>
        <v>6.79</v>
      </c>
      <c r="N59" s="25">
        <f t="shared" si="3"/>
        <v>61.069999999999986</v>
      </c>
      <c r="O59" s="25">
        <f t="shared" si="7"/>
        <v>10.18</v>
      </c>
    </row>
    <row r="60" spans="1:15" s="12" customFormat="1" ht="18" customHeight="1">
      <c r="A60" s="8" t="s">
        <v>6</v>
      </c>
      <c r="B60" s="8">
        <v>2030001486</v>
      </c>
      <c r="C60" s="9" t="s">
        <v>96</v>
      </c>
      <c r="D60" s="8" t="s">
        <v>73</v>
      </c>
      <c r="E60" s="8" t="s">
        <v>16</v>
      </c>
      <c r="F60" s="8" t="s">
        <v>29</v>
      </c>
      <c r="G60" s="23" t="str">
        <f>VLOOKUP(B60,'[2]Sheet1'!$C$2:$F$384,3,0)</f>
        <v>3004 90 32</v>
      </c>
      <c r="H60" s="23">
        <f>VLOOKUP(B60,'[2]Sheet1'!$C$2:$F$384,4,0)</f>
        <v>0.12</v>
      </c>
      <c r="I60" s="24">
        <v>95</v>
      </c>
      <c r="J60" s="25">
        <f t="shared" si="0"/>
        <v>16.96</v>
      </c>
      <c r="K60" s="25">
        <f t="shared" si="1"/>
        <v>78.03999999999999</v>
      </c>
      <c r="L60" s="25">
        <f t="shared" si="5"/>
        <v>67.85999999999999</v>
      </c>
      <c r="M60" s="25">
        <f t="shared" si="2"/>
        <v>6.79</v>
      </c>
      <c r="N60" s="25">
        <f t="shared" si="3"/>
        <v>61.069999999999986</v>
      </c>
      <c r="O60" s="25">
        <f t="shared" si="7"/>
        <v>10.18</v>
      </c>
    </row>
    <row r="61" spans="1:15" s="12" customFormat="1" ht="18" customHeight="1">
      <c r="A61" s="8" t="s">
        <v>6</v>
      </c>
      <c r="B61" s="8">
        <v>2030001555</v>
      </c>
      <c r="C61" s="11" t="s">
        <v>97</v>
      </c>
      <c r="D61" s="8" t="s">
        <v>8</v>
      </c>
      <c r="E61" s="8" t="s">
        <v>9</v>
      </c>
      <c r="F61" s="8" t="s">
        <v>48</v>
      </c>
      <c r="G61" s="23" t="str">
        <f>VLOOKUP(B61,'[2]Sheet1'!$C$2:$F$384,3,0)</f>
        <v>3004 90 36</v>
      </c>
      <c r="H61" s="23">
        <f>VLOOKUP(B61,'[2]Sheet1'!$C$2:$F$384,4,0)</f>
        <v>0.05</v>
      </c>
      <c r="I61" s="24">
        <v>287.5</v>
      </c>
      <c r="J61" s="25">
        <f t="shared" si="0"/>
        <v>54.76</v>
      </c>
      <c r="K61" s="25">
        <f t="shared" si="1"/>
        <v>232.74</v>
      </c>
      <c r="L61" s="25">
        <f t="shared" si="5"/>
        <v>219.05</v>
      </c>
      <c r="M61" s="25">
        <f t="shared" si="2"/>
        <v>21.91</v>
      </c>
      <c r="N61" s="25">
        <f t="shared" si="3"/>
        <v>197.14000000000001</v>
      </c>
      <c r="O61" s="25">
        <f>ROUND(I61*5%/105%,2)</f>
        <v>13.69</v>
      </c>
    </row>
    <row r="62" spans="1:15" s="12" customFormat="1" ht="18" customHeight="1">
      <c r="A62" s="8" t="s">
        <v>6</v>
      </c>
      <c r="B62" s="8">
        <v>2030001595</v>
      </c>
      <c r="C62" s="11" t="s">
        <v>98</v>
      </c>
      <c r="D62" s="8" t="s">
        <v>8</v>
      </c>
      <c r="E62" s="8" t="s">
        <v>9</v>
      </c>
      <c r="F62" s="8" t="s">
        <v>48</v>
      </c>
      <c r="G62" s="23" t="str">
        <f>VLOOKUP(B62,'[2]Sheet1'!$C$2:$F$384,3,0)</f>
        <v>3004 90 36</v>
      </c>
      <c r="H62" s="23">
        <f>VLOOKUP(B62,'[2]Sheet1'!$C$2:$F$384,4,0)</f>
        <v>0.05</v>
      </c>
      <c r="I62" s="24">
        <v>164</v>
      </c>
      <c r="J62" s="25">
        <f t="shared" si="0"/>
        <v>31.24</v>
      </c>
      <c r="K62" s="25">
        <f t="shared" si="1"/>
        <v>132.76</v>
      </c>
      <c r="L62" s="25">
        <f t="shared" si="5"/>
        <v>124.94999999999999</v>
      </c>
      <c r="M62" s="25">
        <f t="shared" si="2"/>
        <v>12.5</v>
      </c>
      <c r="N62" s="25">
        <f t="shared" si="3"/>
        <v>112.44999999999999</v>
      </c>
      <c r="O62" s="25">
        <f>ROUND(I62*5%/105%,2)</f>
        <v>7.81</v>
      </c>
    </row>
    <row r="63" spans="1:15" s="12" customFormat="1" ht="18" customHeight="1">
      <c r="A63" s="8" t="s">
        <v>6</v>
      </c>
      <c r="B63" s="8">
        <v>2030001597</v>
      </c>
      <c r="C63" s="11" t="s">
        <v>97</v>
      </c>
      <c r="D63" s="8" t="s">
        <v>8</v>
      </c>
      <c r="E63" s="8" t="s">
        <v>9</v>
      </c>
      <c r="F63" s="8" t="s">
        <v>48</v>
      </c>
      <c r="G63" s="23" t="str">
        <f>VLOOKUP(B63,'[2]Sheet1'!$C$2:$F$384,3,0)</f>
        <v>3004 90 36</v>
      </c>
      <c r="H63" s="23">
        <f>VLOOKUP(B63,'[2]Sheet1'!$C$2:$F$384,4,0)</f>
        <v>0.05</v>
      </c>
      <c r="I63" s="24">
        <v>287.5</v>
      </c>
      <c r="J63" s="25">
        <f t="shared" si="0"/>
        <v>54.76</v>
      </c>
      <c r="K63" s="25">
        <f t="shared" si="1"/>
        <v>232.74</v>
      </c>
      <c r="L63" s="25">
        <f t="shared" si="5"/>
        <v>219.05</v>
      </c>
      <c r="M63" s="25">
        <f t="shared" si="2"/>
        <v>21.91</v>
      </c>
      <c r="N63" s="25">
        <f t="shared" si="3"/>
        <v>197.14000000000001</v>
      </c>
      <c r="O63" s="25">
        <f>ROUND(I63*5%/105%,2)</f>
        <v>13.69</v>
      </c>
    </row>
    <row r="64" spans="1:15" s="12" customFormat="1" ht="18" customHeight="1">
      <c r="A64" s="8" t="s">
        <v>6</v>
      </c>
      <c r="B64" s="8">
        <v>2030001600</v>
      </c>
      <c r="C64" s="11" t="s">
        <v>99</v>
      </c>
      <c r="D64" s="8" t="s">
        <v>8</v>
      </c>
      <c r="E64" s="8" t="s">
        <v>9</v>
      </c>
      <c r="F64" s="8" t="s">
        <v>48</v>
      </c>
      <c r="G64" s="23" t="str">
        <f>VLOOKUP(B64,'[2]Sheet1'!$C$2:$F$384,3,0)</f>
        <v>3004 90 36</v>
      </c>
      <c r="H64" s="23">
        <f>VLOOKUP(B64,'[2]Sheet1'!$C$2:$F$384,4,0)</f>
        <v>0.05</v>
      </c>
      <c r="I64" s="24">
        <v>432</v>
      </c>
      <c r="J64" s="25">
        <f t="shared" si="0"/>
        <v>82.29</v>
      </c>
      <c r="K64" s="25">
        <f t="shared" si="1"/>
        <v>349.71</v>
      </c>
      <c r="L64" s="25">
        <f t="shared" si="5"/>
        <v>329.14</v>
      </c>
      <c r="M64" s="25">
        <f t="shared" si="2"/>
        <v>32.91</v>
      </c>
      <c r="N64" s="25">
        <f t="shared" si="3"/>
        <v>296.22999999999996</v>
      </c>
      <c r="O64" s="25">
        <f>ROUND(I64*5%/105%,2)</f>
        <v>20.57</v>
      </c>
    </row>
    <row r="65" spans="1:15" s="12" customFormat="1" ht="18" customHeight="1">
      <c r="A65" s="8" t="s">
        <v>6</v>
      </c>
      <c r="B65" s="8">
        <v>2030001774</v>
      </c>
      <c r="C65" s="13" t="s">
        <v>100</v>
      </c>
      <c r="D65" s="8">
        <v>170</v>
      </c>
      <c r="E65" s="8" t="s">
        <v>5</v>
      </c>
      <c r="F65" s="8" t="s">
        <v>29</v>
      </c>
      <c r="G65" s="23" t="str">
        <f>VLOOKUP(B65,'[2]Sheet1'!$C$2:$F$384,3,0)</f>
        <v>3004 90 32</v>
      </c>
      <c r="H65" s="23">
        <f>VLOOKUP(B65,'[2]Sheet1'!$C$2:$F$384,4,0)</f>
        <v>0.12</v>
      </c>
      <c r="I65" s="24">
        <v>78</v>
      </c>
      <c r="J65" s="25">
        <f t="shared" si="0"/>
        <v>13.93</v>
      </c>
      <c r="K65" s="25">
        <f t="shared" si="1"/>
        <v>64.07</v>
      </c>
      <c r="L65" s="25">
        <f t="shared" si="5"/>
        <v>55.709999999999994</v>
      </c>
      <c r="M65" s="25">
        <f t="shared" si="2"/>
        <v>5.57</v>
      </c>
      <c r="N65" s="25">
        <f t="shared" si="3"/>
        <v>50.13999999999999</v>
      </c>
      <c r="O65" s="25">
        <f aca="true" t="shared" si="8" ref="O65:O75">ROUND(I65*12%/112%,2)</f>
        <v>8.36</v>
      </c>
    </row>
    <row r="66" spans="1:15" s="12" customFormat="1" ht="18" customHeight="1">
      <c r="A66" s="8" t="s">
        <v>6</v>
      </c>
      <c r="B66" s="8">
        <v>2030001813</v>
      </c>
      <c r="C66" s="9" t="s">
        <v>101</v>
      </c>
      <c r="D66" s="8" t="s">
        <v>39</v>
      </c>
      <c r="E66" s="8" t="s">
        <v>25</v>
      </c>
      <c r="F66" s="8" t="s">
        <v>29</v>
      </c>
      <c r="G66" s="23" t="str">
        <f>VLOOKUP(B66,'[2]Sheet1'!$C$2:$F$384,3,0)</f>
        <v>3004 90 32</v>
      </c>
      <c r="H66" s="23">
        <f>VLOOKUP(B66,'[2]Sheet1'!$C$2:$F$384,4,0)</f>
        <v>0.12</v>
      </c>
      <c r="I66" s="24">
        <v>12</v>
      </c>
      <c r="J66" s="25">
        <f aca="true" t="shared" si="9" ref="J66:J129">ROUND((I66-O66)*20%,2)</f>
        <v>2.14</v>
      </c>
      <c r="K66" s="25">
        <f aca="true" t="shared" si="10" ref="K66:K124">+I66-J66</f>
        <v>9.86</v>
      </c>
      <c r="L66" s="25">
        <f t="shared" si="5"/>
        <v>8.57</v>
      </c>
      <c r="M66" s="25">
        <f aca="true" t="shared" si="11" ref="M66:M129">ROUND((K66-O66)*10%,2)</f>
        <v>0.86</v>
      </c>
      <c r="N66" s="25">
        <f aca="true" t="shared" si="12" ref="N66:N129">+K66-M66-O66</f>
        <v>7.71</v>
      </c>
      <c r="O66" s="25">
        <f t="shared" si="8"/>
        <v>1.29</v>
      </c>
    </row>
    <row r="67" spans="1:15" s="12" customFormat="1" ht="18" customHeight="1">
      <c r="A67" s="8" t="s">
        <v>6</v>
      </c>
      <c r="B67" s="8">
        <v>2030001814</v>
      </c>
      <c r="C67" s="9" t="s">
        <v>102</v>
      </c>
      <c r="D67" s="8" t="s">
        <v>75</v>
      </c>
      <c r="E67" s="8" t="s">
        <v>103</v>
      </c>
      <c r="F67" s="8" t="s">
        <v>29</v>
      </c>
      <c r="G67" s="23" t="str">
        <f>VLOOKUP(B67,'[2]Sheet1'!$C$2:$F$384,3,0)</f>
        <v>3004 90 32</v>
      </c>
      <c r="H67" s="23">
        <f>VLOOKUP(B67,'[2]Sheet1'!$C$2:$F$384,4,0)</f>
        <v>0.12</v>
      </c>
      <c r="I67" s="24">
        <v>138.44</v>
      </c>
      <c r="J67" s="25">
        <f t="shared" si="9"/>
        <v>24.72</v>
      </c>
      <c r="K67" s="25">
        <f t="shared" si="10"/>
        <v>113.72</v>
      </c>
      <c r="L67" s="25">
        <f aca="true" t="shared" si="13" ref="L67:L130">K67-O67</f>
        <v>98.89</v>
      </c>
      <c r="M67" s="25">
        <f t="shared" si="11"/>
        <v>9.89</v>
      </c>
      <c r="N67" s="25">
        <f t="shared" si="12"/>
        <v>89</v>
      </c>
      <c r="O67" s="25">
        <f t="shared" si="8"/>
        <v>14.83</v>
      </c>
    </row>
    <row r="68" spans="1:15" s="10" customFormat="1" ht="18" customHeight="1">
      <c r="A68" s="8" t="s">
        <v>6</v>
      </c>
      <c r="B68" s="8">
        <v>2030001815</v>
      </c>
      <c r="C68" s="9" t="s">
        <v>104</v>
      </c>
      <c r="D68" s="8" t="s">
        <v>75</v>
      </c>
      <c r="E68" s="8" t="s">
        <v>103</v>
      </c>
      <c r="F68" s="8" t="s">
        <v>29</v>
      </c>
      <c r="G68" s="23" t="str">
        <f>VLOOKUP(B68,'[2]Sheet1'!$C$2:$F$384,3,0)</f>
        <v>3004 90 32</v>
      </c>
      <c r="H68" s="23">
        <f>VLOOKUP(B68,'[2]Sheet1'!$C$2:$F$384,4,0)</f>
        <v>0.12</v>
      </c>
      <c r="I68" s="24">
        <v>138.44</v>
      </c>
      <c r="J68" s="25">
        <f t="shared" si="9"/>
        <v>24.72</v>
      </c>
      <c r="K68" s="25">
        <f t="shared" si="10"/>
        <v>113.72</v>
      </c>
      <c r="L68" s="25">
        <f t="shared" si="13"/>
        <v>98.89</v>
      </c>
      <c r="M68" s="25">
        <f t="shared" si="11"/>
        <v>9.89</v>
      </c>
      <c r="N68" s="25">
        <f t="shared" si="12"/>
        <v>89</v>
      </c>
      <c r="O68" s="25">
        <f t="shared" si="8"/>
        <v>14.83</v>
      </c>
    </row>
    <row r="69" spans="1:15" s="10" customFormat="1" ht="18" customHeight="1">
      <c r="A69" s="8" t="s">
        <v>6</v>
      </c>
      <c r="B69" s="8">
        <v>2030001833</v>
      </c>
      <c r="C69" s="9" t="s">
        <v>105</v>
      </c>
      <c r="D69" s="8" t="s">
        <v>15</v>
      </c>
      <c r="E69" s="8" t="s">
        <v>16</v>
      </c>
      <c r="F69" s="8" t="s">
        <v>17</v>
      </c>
      <c r="G69" s="23" t="str">
        <f>VLOOKUP(B69,'[2]Sheet1'!$C$2:$F$384,3,0)</f>
        <v>3004 90 81</v>
      </c>
      <c r="H69" s="23">
        <f>VLOOKUP(B69,'[2]Sheet1'!$C$2:$F$384,4,0)</f>
        <v>0.12</v>
      </c>
      <c r="I69" s="24">
        <v>187.95</v>
      </c>
      <c r="J69" s="25">
        <f t="shared" si="9"/>
        <v>33.56</v>
      </c>
      <c r="K69" s="25">
        <f t="shared" si="10"/>
        <v>154.39</v>
      </c>
      <c r="L69" s="25">
        <f t="shared" si="13"/>
        <v>134.25</v>
      </c>
      <c r="M69" s="25">
        <f t="shared" si="11"/>
        <v>13.43</v>
      </c>
      <c r="N69" s="25">
        <f t="shared" si="12"/>
        <v>120.81999999999998</v>
      </c>
      <c r="O69" s="25">
        <f t="shared" si="8"/>
        <v>20.14</v>
      </c>
    </row>
    <row r="70" spans="1:15" s="10" customFormat="1" ht="18" customHeight="1">
      <c r="A70" s="8" t="s">
        <v>6</v>
      </c>
      <c r="B70" s="8">
        <v>2030001834</v>
      </c>
      <c r="C70" s="9" t="s">
        <v>14</v>
      </c>
      <c r="D70" s="8" t="s">
        <v>15</v>
      </c>
      <c r="E70" s="8" t="s">
        <v>16</v>
      </c>
      <c r="F70" s="8" t="s">
        <v>17</v>
      </c>
      <c r="G70" s="23" t="str">
        <f>VLOOKUP(B70,'[2]Sheet1'!$C$2:$F$384,3,0)</f>
        <v>3004 90 81</v>
      </c>
      <c r="H70" s="23">
        <f>VLOOKUP(B70,'[2]Sheet1'!$C$2:$F$384,4,0)</f>
        <v>0.12</v>
      </c>
      <c r="I70" s="24">
        <v>359.1</v>
      </c>
      <c r="J70" s="25">
        <f t="shared" si="9"/>
        <v>64.12</v>
      </c>
      <c r="K70" s="25">
        <f t="shared" si="10"/>
        <v>294.98</v>
      </c>
      <c r="L70" s="25">
        <f t="shared" si="13"/>
        <v>256.5</v>
      </c>
      <c r="M70" s="25">
        <f t="shared" si="11"/>
        <v>25.65</v>
      </c>
      <c r="N70" s="25">
        <f t="shared" si="12"/>
        <v>230.85000000000005</v>
      </c>
      <c r="O70" s="25">
        <f t="shared" si="8"/>
        <v>38.48</v>
      </c>
    </row>
    <row r="71" spans="1:15" s="10" customFormat="1" ht="18" customHeight="1">
      <c r="A71" s="8" t="s">
        <v>6</v>
      </c>
      <c r="B71" s="8">
        <v>2030001835</v>
      </c>
      <c r="C71" s="9" t="s">
        <v>106</v>
      </c>
      <c r="D71" s="8" t="s">
        <v>15</v>
      </c>
      <c r="E71" s="8" t="s">
        <v>16</v>
      </c>
      <c r="F71" s="8" t="s">
        <v>17</v>
      </c>
      <c r="G71" s="23" t="str">
        <f>VLOOKUP(B71,'[2]Sheet1'!$C$2:$F$384,3,0)</f>
        <v>3004 90 81</v>
      </c>
      <c r="H71" s="23">
        <f>VLOOKUP(B71,'[2]Sheet1'!$C$2:$F$384,4,0)</f>
        <v>0.12</v>
      </c>
      <c r="I71" s="24">
        <v>779</v>
      </c>
      <c r="J71" s="25">
        <f t="shared" si="9"/>
        <v>139.11</v>
      </c>
      <c r="K71" s="25">
        <f t="shared" si="10"/>
        <v>639.89</v>
      </c>
      <c r="L71" s="25">
        <f t="shared" si="13"/>
        <v>556.43</v>
      </c>
      <c r="M71" s="25">
        <f t="shared" si="11"/>
        <v>55.64</v>
      </c>
      <c r="N71" s="25">
        <f t="shared" si="12"/>
        <v>500.79</v>
      </c>
      <c r="O71" s="25">
        <f t="shared" si="8"/>
        <v>83.46</v>
      </c>
    </row>
    <row r="72" spans="1:15" s="10" customFormat="1" ht="18" customHeight="1">
      <c r="A72" s="8" t="s">
        <v>6</v>
      </c>
      <c r="B72" s="8">
        <v>2030001835</v>
      </c>
      <c r="C72" s="9" t="s">
        <v>106</v>
      </c>
      <c r="D72" s="8" t="s">
        <v>15</v>
      </c>
      <c r="E72" s="8" t="s">
        <v>16</v>
      </c>
      <c r="F72" s="8" t="s">
        <v>17</v>
      </c>
      <c r="G72" s="23" t="str">
        <f>VLOOKUP(B72,'[2]Sheet1'!$C$2:$F$384,3,0)</f>
        <v>3004 90 81</v>
      </c>
      <c r="H72" s="23">
        <f>VLOOKUP(B72,'[2]Sheet1'!$C$2:$F$384,4,0)</f>
        <v>0.12</v>
      </c>
      <c r="I72" s="24">
        <v>779</v>
      </c>
      <c r="J72" s="25">
        <f t="shared" si="9"/>
        <v>139.11</v>
      </c>
      <c r="K72" s="25">
        <f t="shared" si="10"/>
        <v>639.89</v>
      </c>
      <c r="L72" s="25">
        <f t="shared" si="13"/>
        <v>556.43</v>
      </c>
      <c r="M72" s="25">
        <f t="shared" si="11"/>
        <v>55.64</v>
      </c>
      <c r="N72" s="25">
        <f t="shared" si="12"/>
        <v>500.79</v>
      </c>
      <c r="O72" s="25">
        <f t="shared" si="8"/>
        <v>83.46</v>
      </c>
    </row>
    <row r="73" spans="1:15" s="10" customFormat="1" ht="18" customHeight="1">
      <c r="A73" s="8" t="s">
        <v>6</v>
      </c>
      <c r="B73" s="8">
        <v>2030001843</v>
      </c>
      <c r="C73" s="9" t="s">
        <v>107</v>
      </c>
      <c r="D73" s="8" t="s">
        <v>22</v>
      </c>
      <c r="E73" s="8" t="s">
        <v>25</v>
      </c>
      <c r="F73" s="8" t="s">
        <v>29</v>
      </c>
      <c r="G73" s="23" t="str">
        <f>VLOOKUP(B73,'[2]Sheet1'!$C$2:$F$384,3,0)</f>
        <v>3004 90 32</v>
      </c>
      <c r="H73" s="23">
        <f>VLOOKUP(B73,'[2]Sheet1'!$C$2:$F$384,4,0)</f>
        <v>0.12</v>
      </c>
      <c r="I73" s="24">
        <v>15</v>
      </c>
      <c r="J73" s="25">
        <f t="shared" si="9"/>
        <v>2.68</v>
      </c>
      <c r="K73" s="25">
        <f t="shared" si="10"/>
        <v>12.32</v>
      </c>
      <c r="L73" s="25">
        <f t="shared" si="13"/>
        <v>10.71</v>
      </c>
      <c r="M73" s="25">
        <f t="shared" si="11"/>
        <v>1.07</v>
      </c>
      <c r="N73" s="25">
        <f t="shared" si="12"/>
        <v>9.64</v>
      </c>
      <c r="O73" s="25">
        <f t="shared" si="8"/>
        <v>1.61</v>
      </c>
    </row>
    <row r="74" spans="1:15" s="10" customFormat="1" ht="18" customHeight="1">
      <c r="A74" s="8" t="s">
        <v>6</v>
      </c>
      <c r="B74" s="8">
        <v>2030001846</v>
      </c>
      <c r="C74" s="9" t="s">
        <v>108</v>
      </c>
      <c r="D74" s="8" t="s">
        <v>22</v>
      </c>
      <c r="E74" s="8" t="s">
        <v>25</v>
      </c>
      <c r="F74" s="8" t="s">
        <v>29</v>
      </c>
      <c r="G74" s="23" t="str">
        <f>VLOOKUP(B74,'[2]Sheet1'!$C$2:$F$384,3,0)</f>
        <v>3004 90 32</v>
      </c>
      <c r="H74" s="23">
        <f>VLOOKUP(B74,'[2]Sheet1'!$C$2:$F$384,4,0)</f>
        <v>0.12</v>
      </c>
      <c r="I74" s="24">
        <v>15</v>
      </c>
      <c r="J74" s="25">
        <f t="shared" si="9"/>
        <v>2.68</v>
      </c>
      <c r="K74" s="25">
        <f t="shared" si="10"/>
        <v>12.32</v>
      </c>
      <c r="L74" s="25">
        <f t="shared" si="13"/>
        <v>10.71</v>
      </c>
      <c r="M74" s="25">
        <f t="shared" si="11"/>
        <v>1.07</v>
      </c>
      <c r="N74" s="25">
        <f t="shared" si="12"/>
        <v>9.64</v>
      </c>
      <c r="O74" s="25">
        <f t="shared" si="8"/>
        <v>1.61</v>
      </c>
    </row>
    <row r="75" spans="1:15" s="10" customFormat="1" ht="18" customHeight="1">
      <c r="A75" s="8" t="s">
        <v>6</v>
      </c>
      <c r="B75" s="8">
        <v>2030001847</v>
      </c>
      <c r="C75" s="9" t="s">
        <v>109</v>
      </c>
      <c r="D75" s="8" t="s">
        <v>22</v>
      </c>
      <c r="E75" s="8" t="s">
        <v>25</v>
      </c>
      <c r="F75" s="8" t="s">
        <v>29</v>
      </c>
      <c r="G75" s="23" t="str">
        <f>VLOOKUP(B75,'[2]Sheet1'!$C$2:$F$384,3,0)</f>
        <v>3004 90 32</v>
      </c>
      <c r="H75" s="23">
        <f>VLOOKUP(B75,'[2]Sheet1'!$C$2:$F$384,4,0)</f>
        <v>0.12</v>
      </c>
      <c r="I75" s="24">
        <v>15</v>
      </c>
      <c r="J75" s="25">
        <f t="shared" si="9"/>
        <v>2.68</v>
      </c>
      <c r="K75" s="25">
        <f t="shared" si="10"/>
        <v>12.32</v>
      </c>
      <c r="L75" s="25">
        <f t="shared" si="13"/>
        <v>10.71</v>
      </c>
      <c r="M75" s="25">
        <f t="shared" si="11"/>
        <v>1.07</v>
      </c>
      <c r="N75" s="25">
        <f t="shared" si="12"/>
        <v>9.64</v>
      </c>
      <c r="O75" s="25">
        <f t="shared" si="8"/>
        <v>1.61</v>
      </c>
    </row>
    <row r="76" spans="1:15" s="10" customFormat="1" ht="18" customHeight="1">
      <c r="A76" s="8" t="s">
        <v>6</v>
      </c>
      <c r="B76" s="8">
        <v>2030001879</v>
      </c>
      <c r="C76" s="11" t="s">
        <v>97</v>
      </c>
      <c r="D76" s="8" t="s">
        <v>8</v>
      </c>
      <c r="E76" s="8" t="s">
        <v>9</v>
      </c>
      <c r="F76" s="8" t="s">
        <v>48</v>
      </c>
      <c r="G76" s="23" t="str">
        <f>VLOOKUP(B76,'[2]Sheet1'!$C$2:$F$384,3,0)</f>
        <v>3004 90 36</v>
      </c>
      <c r="H76" s="23">
        <f>VLOOKUP(B76,'[2]Sheet1'!$C$2:$F$384,4,0)</f>
        <v>0.05</v>
      </c>
      <c r="I76" s="24">
        <v>287.5</v>
      </c>
      <c r="J76" s="25">
        <f t="shared" si="9"/>
        <v>54.76</v>
      </c>
      <c r="K76" s="25">
        <f t="shared" si="10"/>
        <v>232.74</v>
      </c>
      <c r="L76" s="25">
        <f t="shared" si="13"/>
        <v>219.05</v>
      </c>
      <c r="M76" s="25">
        <f t="shared" si="11"/>
        <v>21.91</v>
      </c>
      <c r="N76" s="25">
        <f t="shared" si="12"/>
        <v>197.14000000000001</v>
      </c>
      <c r="O76" s="25">
        <f>ROUND(I76*5%/105%,2)</f>
        <v>13.69</v>
      </c>
    </row>
    <row r="77" spans="1:15" s="10" customFormat="1" ht="18" customHeight="1">
      <c r="A77" s="8" t="s">
        <v>6</v>
      </c>
      <c r="B77" s="8">
        <v>2030001893</v>
      </c>
      <c r="C77" s="9" t="s">
        <v>111</v>
      </c>
      <c r="D77" s="8" t="s">
        <v>22</v>
      </c>
      <c r="E77" s="8" t="s">
        <v>25</v>
      </c>
      <c r="F77" s="8" t="s">
        <v>29</v>
      </c>
      <c r="G77" s="23" t="str">
        <f>VLOOKUP(B77,'[2]Sheet1'!$C$2:$F$384,3,0)</f>
        <v>3004 90 11</v>
      </c>
      <c r="H77" s="23">
        <f>VLOOKUP(B77,'[2]Sheet1'!$C$2:$F$384,4,0)</f>
        <v>0.12</v>
      </c>
      <c r="I77" s="24">
        <v>15</v>
      </c>
      <c r="J77" s="25">
        <f t="shared" si="9"/>
        <v>2.68</v>
      </c>
      <c r="K77" s="25">
        <f t="shared" si="10"/>
        <v>12.32</v>
      </c>
      <c r="L77" s="25">
        <f t="shared" si="13"/>
        <v>10.71</v>
      </c>
      <c r="M77" s="25">
        <f t="shared" si="11"/>
        <v>1.07</v>
      </c>
      <c r="N77" s="25">
        <f t="shared" si="12"/>
        <v>9.64</v>
      </c>
      <c r="O77" s="25">
        <f>ROUND(I77*12%/112%,2)</f>
        <v>1.61</v>
      </c>
    </row>
    <row r="78" spans="1:15" s="10" customFormat="1" ht="18" customHeight="1">
      <c r="A78" s="8" t="s">
        <v>6</v>
      </c>
      <c r="B78" s="8">
        <v>2030001903</v>
      </c>
      <c r="C78" s="9" t="s">
        <v>93</v>
      </c>
      <c r="D78" s="8" t="s">
        <v>73</v>
      </c>
      <c r="E78" s="8" t="s">
        <v>16</v>
      </c>
      <c r="F78" s="8" t="s">
        <v>29</v>
      </c>
      <c r="G78" s="23" t="str">
        <f>VLOOKUP(B78,'[2]Sheet1'!$C$2:$F$384,3,0)</f>
        <v>3004 90 32</v>
      </c>
      <c r="H78" s="23">
        <f>VLOOKUP(B78,'[2]Sheet1'!$C$2:$F$384,4,0)</f>
        <v>0.12</v>
      </c>
      <c r="I78" s="24">
        <v>99</v>
      </c>
      <c r="J78" s="25">
        <f t="shared" si="9"/>
        <v>17.68</v>
      </c>
      <c r="K78" s="25">
        <f t="shared" si="10"/>
        <v>81.32</v>
      </c>
      <c r="L78" s="25">
        <f t="shared" si="13"/>
        <v>70.71</v>
      </c>
      <c r="M78" s="25">
        <f t="shared" si="11"/>
        <v>7.07</v>
      </c>
      <c r="N78" s="25">
        <f t="shared" si="12"/>
        <v>63.64</v>
      </c>
      <c r="O78" s="25">
        <f>ROUND(I78*12%/112%,2)</f>
        <v>10.61</v>
      </c>
    </row>
    <row r="79" spans="1:15" s="10" customFormat="1" ht="18" customHeight="1">
      <c r="A79" s="8" t="s">
        <v>6</v>
      </c>
      <c r="B79" s="8">
        <v>2030001904</v>
      </c>
      <c r="C79" s="9" t="s">
        <v>94</v>
      </c>
      <c r="D79" s="8" t="s">
        <v>73</v>
      </c>
      <c r="E79" s="8" t="s">
        <v>16</v>
      </c>
      <c r="F79" s="8" t="s">
        <v>29</v>
      </c>
      <c r="G79" s="23" t="str">
        <f>VLOOKUP(B79,'[2]Sheet1'!$C$2:$F$384,3,0)</f>
        <v>3004 90 32</v>
      </c>
      <c r="H79" s="23">
        <f>VLOOKUP(B79,'[2]Sheet1'!$C$2:$F$384,4,0)</f>
        <v>0.12</v>
      </c>
      <c r="I79" s="24">
        <v>99</v>
      </c>
      <c r="J79" s="25">
        <f t="shared" si="9"/>
        <v>17.68</v>
      </c>
      <c r="K79" s="25">
        <f t="shared" si="10"/>
        <v>81.32</v>
      </c>
      <c r="L79" s="25">
        <f t="shared" si="13"/>
        <v>70.71</v>
      </c>
      <c r="M79" s="25">
        <f t="shared" si="11"/>
        <v>7.07</v>
      </c>
      <c r="N79" s="25">
        <f t="shared" si="12"/>
        <v>63.64</v>
      </c>
      <c r="O79" s="25">
        <f>ROUND(I79*12%/112%,2)</f>
        <v>10.61</v>
      </c>
    </row>
    <row r="80" spans="1:15" s="10" customFormat="1" ht="18" customHeight="1">
      <c r="A80" s="8" t="s">
        <v>6</v>
      </c>
      <c r="B80" s="8">
        <v>2030002133</v>
      </c>
      <c r="C80" s="9" t="s">
        <v>112</v>
      </c>
      <c r="D80" s="8" t="s">
        <v>113</v>
      </c>
      <c r="E80" s="8" t="s">
        <v>16</v>
      </c>
      <c r="F80" s="8" t="s">
        <v>48</v>
      </c>
      <c r="G80" s="23" t="str">
        <f>VLOOKUP(B80,'[2]Sheet1'!$C$2:$F$384,3,0)</f>
        <v>3004 90 39</v>
      </c>
      <c r="H80" s="23">
        <f>VLOOKUP(B80,'[2]Sheet1'!$C$2:$F$384,4,0)</f>
        <v>0.05</v>
      </c>
      <c r="I80" s="24">
        <v>154.35</v>
      </c>
      <c r="J80" s="25">
        <f t="shared" si="9"/>
        <v>29.4</v>
      </c>
      <c r="K80" s="25">
        <f t="shared" si="10"/>
        <v>124.94999999999999</v>
      </c>
      <c r="L80" s="25">
        <f t="shared" si="13"/>
        <v>117.6</v>
      </c>
      <c r="M80" s="25">
        <f t="shared" si="11"/>
        <v>11.76</v>
      </c>
      <c r="N80" s="25">
        <f t="shared" si="12"/>
        <v>105.83999999999999</v>
      </c>
      <c r="O80" s="25">
        <f>ROUND(I80*5%/105%,2)</f>
        <v>7.35</v>
      </c>
    </row>
    <row r="81" spans="1:15" s="10" customFormat="1" ht="18" customHeight="1">
      <c r="A81" s="8" t="s">
        <v>6</v>
      </c>
      <c r="B81" s="8">
        <v>2030002134</v>
      </c>
      <c r="C81" s="9" t="s">
        <v>114</v>
      </c>
      <c r="D81" s="8" t="s">
        <v>115</v>
      </c>
      <c r="E81" s="8" t="s">
        <v>16</v>
      </c>
      <c r="F81" s="8" t="s">
        <v>48</v>
      </c>
      <c r="G81" s="23" t="str">
        <f>VLOOKUP(B81,'[2]Sheet1'!$C$2:$F$384,3,0)</f>
        <v>3004 90 39</v>
      </c>
      <c r="H81" s="23">
        <f>VLOOKUP(B81,'[2]Sheet1'!$C$2:$F$384,4,0)</f>
        <v>0.05</v>
      </c>
      <c r="I81" s="24">
        <v>257.25</v>
      </c>
      <c r="J81" s="25">
        <f t="shared" si="9"/>
        <v>49</v>
      </c>
      <c r="K81" s="25">
        <f t="shared" si="10"/>
        <v>208.25</v>
      </c>
      <c r="L81" s="25">
        <f t="shared" si="13"/>
        <v>196</v>
      </c>
      <c r="M81" s="25">
        <f t="shared" si="11"/>
        <v>19.6</v>
      </c>
      <c r="N81" s="25">
        <f t="shared" si="12"/>
        <v>176.4</v>
      </c>
      <c r="O81" s="25">
        <f>ROUND(I81*5%/105%,2)</f>
        <v>12.25</v>
      </c>
    </row>
    <row r="82" spans="1:15" s="10" customFormat="1" ht="18" customHeight="1">
      <c r="A82" s="8" t="s">
        <v>6</v>
      </c>
      <c r="B82" s="8">
        <v>2030002135</v>
      </c>
      <c r="C82" s="9" t="s">
        <v>74</v>
      </c>
      <c r="D82" s="8" t="s">
        <v>75</v>
      </c>
      <c r="E82" s="8" t="s">
        <v>16</v>
      </c>
      <c r="F82" s="8" t="s">
        <v>48</v>
      </c>
      <c r="G82" s="23" t="str">
        <f>VLOOKUP(B82,'[2]Sheet1'!$C$2:$F$384,3,0)</f>
        <v>3004 90 39</v>
      </c>
      <c r="H82" s="23">
        <f>VLOOKUP(B82,'[2]Sheet1'!$C$2:$F$384,4,0)</f>
        <v>0.05</v>
      </c>
      <c r="I82" s="24">
        <v>472.17</v>
      </c>
      <c r="J82" s="25">
        <f t="shared" si="9"/>
        <v>89.94</v>
      </c>
      <c r="K82" s="25">
        <f t="shared" si="10"/>
        <v>382.23</v>
      </c>
      <c r="L82" s="25">
        <f t="shared" si="13"/>
        <v>359.75</v>
      </c>
      <c r="M82" s="25">
        <f t="shared" si="11"/>
        <v>35.98</v>
      </c>
      <c r="N82" s="25">
        <f t="shared" si="12"/>
        <v>323.77</v>
      </c>
      <c r="O82" s="25">
        <f>ROUND(I82*5%/105%,2)</f>
        <v>22.48</v>
      </c>
    </row>
    <row r="83" spans="1:15" s="10" customFormat="1" ht="18" customHeight="1">
      <c r="A83" s="8" t="s">
        <v>6</v>
      </c>
      <c r="B83" s="8">
        <v>2030002223</v>
      </c>
      <c r="C83" s="9" t="s">
        <v>102</v>
      </c>
      <c r="D83" s="8" t="s">
        <v>75</v>
      </c>
      <c r="E83" s="8" t="s">
        <v>103</v>
      </c>
      <c r="F83" s="8" t="s">
        <v>29</v>
      </c>
      <c r="G83" s="23" t="str">
        <f>VLOOKUP(B83,'[2]Sheet1'!$C$2:$F$384,3,0)</f>
        <v>3004 90 32</v>
      </c>
      <c r="H83" s="23">
        <f>VLOOKUP(B83,'[2]Sheet1'!$C$2:$F$384,4,0)</f>
        <v>0.12</v>
      </c>
      <c r="I83" s="24">
        <v>149</v>
      </c>
      <c r="J83" s="25">
        <f t="shared" si="9"/>
        <v>26.61</v>
      </c>
      <c r="K83" s="25">
        <f t="shared" si="10"/>
        <v>122.39</v>
      </c>
      <c r="L83" s="25">
        <f t="shared" si="13"/>
        <v>106.43</v>
      </c>
      <c r="M83" s="25">
        <f t="shared" si="11"/>
        <v>10.64</v>
      </c>
      <c r="N83" s="25">
        <f t="shared" si="12"/>
        <v>95.78999999999999</v>
      </c>
      <c r="O83" s="25">
        <f>ROUND(I83*12%/112%,2)</f>
        <v>15.96</v>
      </c>
    </row>
    <row r="84" spans="1:15" s="10" customFormat="1" ht="18" customHeight="1">
      <c r="A84" s="8" t="s">
        <v>6</v>
      </c>
      <c r="B84" s="8">
        <v>2030002224</v>
      </c>
      <c r="C84" s="9" t="s">
        <v>104</v>
      </c>
      <c r="D84" s="8" t="s">
        <v>75</v>
      </c>
      <c r="E84" s="8" t="s">
        <v>103</v>
      </c>
      <c r="F84" s="8" t="s">
        <v>29</v>
      </c>
      <c r="G84" s="23" t="str">
        <f>VLOOKUP(B84,'[2]Sheet1'!$C$2:$F$384,3,0)</f>
        <v>3004 90 32</v>
      </c>
      <c r="H84" s="23">
        <f>VLOOKUP(B84,'[2]Sheet1'!$C$2:$F$384,4,0)</f>
        <v>0.12</v>
      </c>
      <c r="I84" s="24">
        <v>149</v>
      </c>
      <c r="J84" s="25">
        <f t="shared" si="9"/>
        <v>26.61</v>
      </c>
      <c r="K84" s="25">
        <f t="shared" si="10"/>
        <v>122.39</v>
      </c>
      <c r="L84" s="25">
        <f t="shared" si="13"/>
        <v>106.43</v>
      </c>
      <c r="M84" s="25">
        <f t="shared" si="11"/>
        <v>10.64</v>
      </c>
      <c r="N84" s="25">
        <f t="shared" si="12"/>
        <v>95.78999999999999</v>
      </c>
      <c r="O84" s="25">
        <f>ROUND(I84*12%/112%,2)</f>
        <v>15.96</v>
      </c>
    </row>
    <row r="85" spans="1:15" s="10" customFormat="1" ht="18" customHeight="1">
      <c r="A85" s="8" t="s">
        <v>6</v>
      </c>
      <c r="B85" s="8">
        <v>2030002333</v>
      </c>
      <c r="C85" s="9" t="s">
        <v>116</v>
      </c>
      <c r="D85" s="8" t="s">
        <v>84</v>
      </c>
      <c r="E85" s="8" t="s">
        <v>9</v>
      </c>
      <c r="F85" s="8" t="s">
        <v>10</v>
      </c>
      <c r="G85" s="23" t="str">
        <f>VLOOKUP(B85,'[2]Sheet1'!$C$2:$F$384,3,0)</f>
        <v>3004 90 74</v>
      </c>
      <c r="H85" s="23">
        <f>VLOOKUP(B85,'[2]Sheet1'!$C$2:$F$384,4,0)</f>
        <v>0.12</v>
      </c>
      <c r="I85" s="24">
        <v>17.16</v>
      </c>
      <c r="J85" s="25">
        <f t="shared" si="9"/>
        <v>3.06</v>
      </c>
      <c r="K85" s="25">
        <f t="shared" si="10"/>
        <v>14.1</v>
      </c>
      <c r="L85" s="25">
        <f t="shared" si="13"/>
        <v>12.26</v>
      </c>
      <c r="M85" s="25">
        <f t="shared" si="11"/>
        <v>1.23</v>
      </c>
      <c r="N85" s="25">
        <f t="shared" si="12"/>
        <v>11.03</v>
      </c>
      <c r="O85" s="25">
        <f>ROUND(I85*12%/112%,2)</f>
        <v>1.84</v>
      </c>
    </row>
    <row r="86" spans="1:15" s="10" customFormat="1" ht="18" customHeight="1">
      <c r="A86" s="8" t="s">
        <v>6</v>
      </c>
      <c r="B86" s="8">
        <v>2030002334</v>
      </c>
      <c r="C86" s="9" t="s">
        <v>117</v>
      </c>
      <c r="D86" s="8" t="s">
        <v>84</v>
      </c>
      <c r="E86" s="8" t="s">
        <v>9</v>
      </c>
      <c r="F86" s="8" t="s">
        <v>10</v>
      </c>
      <c r="G86" s="23" t="str">
        <f>VLOOKUP(B86,'[2]Sheet1'!$C$2:$F$384,3,0)</f>
        <v>3004 90 74</v>
      </c>
      <c r="H86" s="23">
        <f>VLOOKUP(B86,'[2]Sheet1'!$C$2:$F$384,4,0)</f>
        <v>0.12</v>
      </c>
      <c r="I86" s="24">
        <v>41.1</v>
      </c>
      <c r="J86" s="25">
        <f t="shared" si="9"/>
        <v>7.34</v>
      </c>
      <c r="K86" s="25">
        <f t="shared" si="10"/>
        <v>33.760000000000005</v>
      </c>
      <c r="L86" s="25">
        <f t="shared" si="13"/>
        <v>29.360000000000007</v>
      </c>
      <c r="M86" s="25">
        <f t="shared" si="11"/>
        <v>2.94</v>
      </c>
      <c r="N86" s="25">
        <f t="shared" si="12"/>
        <v>26.42</v>
      </c>
      <c r="O86" s="25">
        <f>ROUND(I86*12%/112%,2)</f>
        <v>4.4</v>
      </c>
    </row>
    <row r="87" spans="1:15" s="10" customFormat="1" ht="18" customHeight="1">
      <c r="A87" s="8" t="s">
        <v>6</v>
      </c>
      <c r="B87" s="8">
        <v>2030002359</v>
      </c>
      <c r="C87" s="9" t="s">
        <v>112</v>
      </c>
      <c r="D87" s="8" t="s">
        <v>113</v>
      </c>
      <c r="E87" s="8" t="s">
        <v>16</v>
      </c>
      <c r="F87" s="8" t="s">
        <v>48</v>
      </c>
      <c r="G87" s="23" t="str">
        <f>VLOOKUP(B87,'[2]Sheet1'!$C$2:$F$384,3,0)</f>
        <v>3004 90 39</v>
      </c>
      <c r="H87" s="23">
        <f>VLOOKUP(B87,'[2]Sheet1'!$C$2:$F$384,4,0)</f>
        <v>0.05</v>
      </c>
      <c r="I87" s="24">
        <v>154.35</v>
      </c>
      <c r="J87" s="25">
        <f t="shared" si="9"/>
        <v>29.4</v>
      </c>
      <c r="K87" s="25">
        <f t="shared" si="10"/>
        <v>124.94999999999999</v>
      </c>
      <c r="L87" s="25">
        <f t="shared" si="13"/>
        <v>117.6</v>
      </c>
      <c r="M87" s="25">
        <f t="shared" si="11"/>
        <v>11.76</v>
      </c>
      <c r="N87" s="25">
        <f t="shared" si="12"/>
        <v>105.83999999999999</v>
      </c>
      <c r="O87" s="25">
        <f aca="true" t="shared" si="14" ref="O87:O92">ROUND(I87*5%/105%,2)</f>
        <v>7.35</v>
      </c>
    </row>
    <row r="88" spans="1:15" s="10" customFormat="1" ht="18" customHeight="1">
      <c r="A88" s="8" t="s">
        <v>6</v>
      </c>
      <c r="B88" s="8">
        <v>2030002360</v>
      </c>
      <c r="C88" s="9" t="s">
        <v>114</v>
      </c>
      <c r="D88" s="8" t="s">
        <v>115</v>
      </c>
      <c r="E88" s="8" t="s">
        <v>16</v>
      </c>
      <c r="F88" s="8" t="s">
        <v>48</v>
      </c>
      <c r="G88" s="23" t="str">
        <f>VLOOKUP(B88,'[2]Sheet1'!$C$2:$F$384,3,0)</f>
        <v>3004 90 39</v>
      </c>
      <c r="H88" s="23">
        <f>VLOOKUP(B88,'[2]Sheet1'!$C$2:$F$384,4,0)</f>
        <v>0.05</v>
      </c>
      <c r="I88" s="24">
        <v>257.25</v>
      </c>
      <c r="J88" s="25">
        <f t="shared" si="9"/>
        <v>49</v>
      </c>
      <c r="K88" s="25">
        <f t="shared" si="10"/>
        <v>208.25</v>
      </c>
      <c r="L88" s="25">
        <f t="shared" si="13"/>
        <v>196</v>
      </c>
      <c r="M88" s="25">
        <f t="shared" si="11"/>
        <v>19.6</v>
      </c>
      <c r="N88" s="25">
        <f t="shared" si="12"/>
        <v>176.4</v>
      </c>
      <c r="O88" s="25">
        <f t="shared" si="14"/>
        <v>12.25</v>
      </c>
    </row>
    <row r="89" spans="1:15" s="14" customFormat="1" ht="18" customHeight="1">
      <c r="A89" s="8" t="s">
        <v>6</v>
      </c>
      <c r="B89" s="8">
        <v>2030002361</v>
      </c>
      <c r="C89" s="9" t="s">
        <v>74</v>
      </c>
      <c r="D89" s="8" t="s">
        <v>75</v>
      </c>
      <c r="E89" s="8" t="s">
        <v>16</v>
      </c>
      <c r="F89" s="8" t="s">
        <v>48</v>
      </c>
      <c r="G89" s="23" t="str">
        <f>VLOOKUP(B89,'[2]Sheet1'!$C$2:$F$384,3,0)</f>
        <v>3004 90 39</v>
      </c>
      <c r="H89" s="23">
        <f>VLOOKUP(B89,'[2]Sheet1'!$C$2:$F$384,4,0)</f>
        <v>0.05</v>
      </c>
      <c r="I89" s="24">
        <v>472.17</v>
      </c>
      <c r="J89" s="25">
        <f t="shared" si="9"/>
        <v>89.94</v>
      </c>
      <c r="K89" s="25">
        <f t="shared" si="10"/>
        <v>382.23</v>
      </c>
      <c r="L89" s="25">
        <f t="shared" si="13"/>
        <v>359.75</v>
      </c>
      <c r="M89" s="25">
        <f t="shared" si="11"/>
        <v>35.98</v>
      </c>
      <c r="N89" s="25">
        <f t="shared" si="12"/>
        <v>323.77</v>
      </c>
      <c r="O89" s="25">
        <f t="shared" si="14"/>
        <v>22.48</v>
      </c>
    </row>
    <row r="90" spans="1:15" s="10" customFormat="1" ht="18" customHeight="1">
      <c r="A90" s="8" t="s">
        <v>6</v>
      </c>
      <c r="B90" s="8">
        <v>2030002365</v>
      </c>
      <c r="C90" s="11" t="s">
        <v>98</v>
      </c>
      <c r="D90" s="8" t="s">
        <v>8</v>
      </c>
      <c r="E90" s="8" t="s">
        <v>9</v>
      </c>
      <c r="F90" s="8" t="s">
        <v>48</v>
      </c>
      <c r="G90" s="23" t="str">
        <f>VLOOKUP(B90,'[2]Sheet1'!$C$2:$F$384,3,0)</f>
        <v>3004 90 36</v>
      </c>
      <c r="H90" s="23">
        <f>VLOOKUP(B90,'[2]Sheet1'!$C$2:$F$384,4,0)</f>
        <v>0.05</v>
      </c>
      <c r="I90" s="24">
        <v>164</v>
      </c>
      <c r="J90" s="25">
        <f t="shared" si="9"/>
        <v>31.24</v>
      </c>
      <c r="K90" s="25">
        <f t="shared" si="10"/>
        <v>132.76</v>
      </c>
      <c r="L90" s="25">
        <f t="shared" si="13"/>
        <v>124.94999999999999</v>
      </c>
      <c r="M90" s="25">
        <f t="shared" si="11"/>
        <v>12.5</v>
      </c>
      <c r="N90" s="25">
        <f t="shared" si="12"/>
        <v>112.44999999999999</v>
      </c>
      <c r="O90" s="25">
        <f t="shared" si="14"/>
        <v>7.81</v>
      </c>
    </row>
    <row r="91" spans="1:15" s="10" customFormat="1" ht="18" customHeight="1">
      <c r="A91" s="8" t="s">
        <v>6</v>
      </c>
      <c r="B91" s="8">
        <v>2030002366</v>
      </c>
      <c r="C91" s="11" t="s">
        <v>97</v>
      </c>
      <c r="D91" s="8" t="s">
        <v>8</v>
      </c>
      <c r="E91" s="8" t="s">
        <v>9</v>
      </c>
      <c r="F91" s="8" t="s">
        <v>48</v>
      </c>
      <c r="G91" s="23" t="str">
        <f>VLOOKUP(B91,'[2]Sheet1'!$C$2:$F$384,3,0)</f>
        <v>3004 90 36</v>
      </c>
      <c r="H91" s="23">
        <f>VLOOKUP(B91,'[2]Sheet1'!$C$2:$F$384,4,0)</f>
        <v>0.05</v>
      </c>
      <c r="I91" s="24">
        <v>287.5</v>
      </c>
      <c r="J91" s="25">
        <f t="shared" si="9"/>
        <v>54.76</v>
      </c>
      <c r="K91" s="25">
        <f t="shared" si="10"/>
        <v>232.74</v>
      </c>
      <c r="L91" s="25">
        <f t="shared" si="13"/>
        <v>219.05</v>
      </c>
      <c r="M91" s="25">
        <f t="shared" si="11"/>
        <v>21.91</v>
      </c>
      <c r="N91" s="25">
        <f t="shared" si="12"/>
        <v>197.14000000000001</v>
      </c>
      <c r="O91" s="25">
        <f t="shared" si="14"/>
        <v>13.69</v>
      </c>
    </row>
    <row r="92" spans="1:15" s="10" customFormat="1" ht="18" customHeight="1">
      <c r="A92" s="8" t="s">
        <v>6</v>
      </c>
      <c r="B92" s="8">
        <v>2030002367</v>
      </c>
      <c r="C92" s="13" t="s">
        <v>118</v>
      </c>
      <c r="D92" s="8" t="s">
        <v>8</v>
      </c>
      <c r="E92" s="8" t="s">
        <v>9</v>
      </c>
      <c r="F92" s="8" t="s">
        <v>48</v>
      </c>
      <c r="G92" s="23" t="str">
        <f>VLOOKUP(B92,'[2]Sheet1'!$C$2:$F$384,3,0)</f>
        <v>3004 90 36</v>
      </c>
      <c r="H92" s="23">
        <f>VLOOKUP(B92,'[2]Sheet1'!$C$2:$F$384,4,0)</f>
        <v>0.05</v>
      </c>
      <c r="I92" s="24">
        <v>432</v>
      </c>
      <c r="J92" s="25">
        <f t="shared" si="9"/>
        <v>82.29</v>
      </c>
      <c r="K92" s="25">
        <f t="shared" si="10"/>
        <v>349.71</v>
      </c>
      <c r="L92" s="25">
        <f t="shared" si="13"/>
        <v>329.14</v>
      </c>
      <c r="M92" s="25">
        <f t="shared" si="11"/>
        <v>32.91</v>
      </c>
      <c r="N92" s="25">
        <f t="shared" si="12"/>
        <v>296.22999999999996</v>
      </c>
      <c r="O92" s="25">
        <f t="shared" si="14"/>
        <v>20.57</v>
      </c>
    </row>
    <row r="93" spans="1:15" s="10" customFormat="1" ht="18" customHeight="1">
      <c r="A93" s="8" t="s">
        <v>6</v>
      </c>
      <c r="B93" s="8">
        <v>2040000014</v>
      </c>
      <c r="C93" s="9" t="s">
        <v>119</v>
      </c>
      <c r="D93" s="8" t="s">
        <v>120</v>
      </c>
      <c r="E93" s="8" t="s">
        <v>13</v>
      </c>
      <c r="F93" s="8" t="s">
        <v>23</v>
      </c>
      <c r="G93" s="23" t="str">
        <f>VLOOKUP(B93,'[2]Sheet1'!$C$2:$F$384,3,0)</f>
        <v>3004 90 69</v>
      </c>
      <c r="H93" s="23">
        <f>VLOOKUP(B93,'[2]Sheet1'!$C$2:$F$384,4,0)</f>
        <v>0.12</v>
      </c>
      <c r="I93" s="24">
        <v>119</v>
      </c>
      <c r="J93" s="25">
        <f t="shared" si="9"/>
        <v>21.25</v>
      </c>
      <c r="K93" s="25">
        <f t="shared" si="10"/>
        <v>97.75</v>
      </c>
      <c r="L93" s="25">
        <f t="shared" si="13"/>
        <v>85</v>
      </c>
      <c r="M93" s="25">
        <f t="shared" si="11"/>
        <v>8.5</v>
      </c>
      <c r="N93" s="25">
        <f t="shared" si="12"/>
        <v>76.5</v>
      </c>
      <c r="O93" s="25">
        <f aca="true" t="shared" si="15" ref="O93:O124">ROUND(I93*12%/112%,2)</f>
        <v>12.75</v>
      </c>
    </row>
    <row r="94" spans="1:15" s="10" customFormat="1" ht="18" customHeight="1">
      <c r="A94" s="8" t="s">
        <v>6</v>
      </c>
      <c r="B94" s="8">
        <v>2040000016</v>
      </c>
      <c r="C94" s="9" t="s">
        <v>121</v>
      </c>
      <c r="D94" s="8" t="s">
        <v>122</v>
      </c>
      <c r="E94" s="8" t="s">
        <v>16</v>
      </c>
      <c r="F94" s="8" t="s">
        <v>23</v>
      </c>
      <c r="G94" s="23" t="str">
        <f>VLOOKUP(B94,'[2]Sheet1'!$C$2:$F$384,3,0)</f>
        <v>3004 90 63</v>
      </c>
      <c r="H94" s="23">
        <f>VLOOKUP(B94,'[2]Sheet1'!$C$2:$F$384,4,0)</f>
        <v>0.12</v>
      </c>
      <c r="I94" s="24">
        <v>10.87</v>
      </c>
      <c r="J94" s="25">
        <f t="shared" si="9"/>
        <v>1.94</v>
      </c>
      <c r="K94" s="25">
        <f t="shared" si="10"/>
        <v>8.93</v>
      </c>
      <c r="L94" s="25">
        <f t="shared" si="13"/>
        <v>7.77</v>
      </c>
      <c r="M94" s="25">
        <f t="shared" si="11"/>
        <v>0.78</v>
      </c>
      <c r="N94" s="25">
        <f t="shared" si="12"/>
        <v>6.99</v>
      </c>
      <c r="O94" s="25">
        <f t="shared" si="15"/>
        <v>1.16</v>
      </c>
    </row>
    <row r="95" spans="1:15" s="10" customFormat="1" ht="18" customHeight="1">
      <c r="A95" s="8" t="s">
        <v>6</v>
      </c>
      <c r="B95" s="8">
        <v>2040000017</v>
      </c>
      <c r="C95" s="9" t="s">
        <v>123</v>
      </c>
      <c r="D95" s="8" t="s">
        <v>33</v>
      </c>
      <c r="E95" s="8" t="s">
        <v>25</v>
      </c>
      <c r="F95" s="8" t="s">
        <v>23</v>
      </c>
      <c r="G95" s="23" t="str">
        <f>VLOOKUP(B95,'[2]Sheet1'!$C$2:$F$384,3,0)</f>
        <v>3004 90 63</v>
      </c>
      <c r="H95" s="23">
        <f>VLOOKUP(B95,'[2]Sheet1'!$C$2:$F$384,4,0)</f>
        <v>0.12</v>
      </c>
      <c r="I95" s="24">
        <v>20.34</v>
      </c>
      <c r="J95" s="25">
        <f t="shared" si="9"/>
        <v>3.63</v>
      </c>
      <c r="K95" s="25">
        <f t="shared" si="10"/>
        <v>16.71</v>
      </c>
      <c r="L95" s="25">
        <f t="shared" si="13"/>
        <v>14.530000000000001</v>
      </c>
      <c r="M95" s="25">
        <f t="shared" si="11"/>
        <v>1.45</v>
      </c>
      <c r="N95" s="25">
        <f t="shared" si="12"/>
        <v>13.080000000000002</v>
      </c>
      <c r="O95" s="25">
        <f t="shared" si="15"/>
        <v>2.18</v>
      </c>
    </row>
    <row r="96" spans="1:15" s="10" customFormat="1" ht="18" customHeight="1">
      <c r="A96" s="8" t="s">
        <v>6</v>
      </c>
      <c r="B96" s="8">
        <v>2040000018</v>
      </c>
      <c r="C96" s="9" t="s">
        <v>124</v>
      </c>
      <c r="D96" s="8" t="s">
        <v>8</v>
      </c>
      <c r="E96" s="8" t="s">
        <v>25</v>
      </c>
      <c r="F96" s="8" t="s">
        <v>23</v>
      </c>
      <c r="G96" s="23" t="str">
        <f>VLOOKUP(B96,'[2]Sheet1'!$C$2:$F$384,3,0)</f>
        <v>3004 90 69</v>
      </c>
      <c r="H96" s="23">
        <f>VLOOKUP(B96,'[2]Sheet1'!$C$2:$F$384,4,0)</f>
        <v>0.12</v>
      </c>
      <c r="I96" s="24">
        <v>125</v>
      </c>
      <c r="J96" s="25">
        <f t="shared" si="9"/>
        <v>22.32</v>
      </c>
      <c r="K96" s="25">
        <f t="shared" si="10"/>
        <v>102.68</v>
      </c>
      <c r="L96" s="25">
        <f t="shared" si="13"/>
        <v>89.29</v>
      </c>
      <c r="M96" s="25">
        <f t="shared" si="11"/>
        <v>8.93</v>
      </c>
      <c r="N96" s="25">
        <f t="shared" si="12"/>
        <v>80.36</v>
      </c>
      <c r="O96" s="25">
        <f t="shared" si="15"/>
        <v>13.39</v>
      </c>
    </row>
    <row r="97" spans="1:15" s="10" customFormat="1" ht="18" customHeight="1">
      <c r="A97" s="8" t="s">
        <v>6</v>
      </c>
      <c r="B97" s="8">
        <v>2040000019</v>
      </c>
      <c r="C97" s="9" t="s">
        <v>125</v>
      </c>
      <c r="D97" s="8" t="s">
        <v>8</v>
      </c>
      <c r="E97" s="8" t="s">
        <v>25</v>
      </c>
      <c r="F97" s="8" t="s">
        <v>23</v>
      </c>
      <c r="G97" s="23" t="str">
        <f>VLOOKUP(B97,'[2]Sheet1'!$C$2:$F$384,3,0)</f>
        <v>3004 90 69</v>
      </c>
      <c r="H97" s="23">
        <f>VLOOKUP(B97,'[2]Sheet1'!$C$2:$F$384,4,0)</f>
        <v>0.12</v>
      </c>
      <c r="I97" s="24">
        <v>216.5</v>
      </c>
      <c r="J97" s="25">
        <f t="shared" si="9"/>
        <v>38.66</v>
      </c>
      <c r="K97" s="25">
        <f t="shared" si="10"/>
        <v>177.84</v>
      </c>
      <c r="L97" s="25">
        <f t="shared" si="13"/>
        <v>154.64000000000001</v>
      </c>
      <c r="M97" s="25">
        <f t="shared" si="11"/>
        <v>15.46</v>
      </c>
      <c r="N97" s="25">
        <f t="shared" si="12"/>
        <v>139.18</v>
      </c>
      <c r="O97" s="25">
        <f t="shared" si="15"/>
        <v>23.2</v>
      </c>
    </row>
    <row r="98" spans="1:15" s="10" customFormat="1" ht="18" customHeight="1">
      <c r="A98" s="8" t="s">
        <v>6</v>
      </c>
      <c r="B98" s="8">
        <v>2040000020</v>
      </c>
      <c r="C98" s="9" t="s">
        <v>126</v>
      </c>
      <c r="D98" s="8" t="s">
        <v>15</v>
      </c>
      <c r="E98" s="8" t="s">
        <v>16</v>
      </c>
      <c r="F98" s="8" t="s">
        <v>17</v>
      </c>
      <c r="G98" s="23" t="str">
        <f>VLOOKUP(B98,'[2]Sheet1'!$C$2:$F$384,3,0)</f>
        <v>3004 90 82</v>
      </c>
      <c r="H98" s="23">
        <f>VLOOKUP(B98,'[2]Sheet1'!$C$2:$F$384,4,0)</f>
        <v>0.12</v>
      </c>
      <c r="I98" s="24">
        <v>152.03</v>
      </c>
      <c r="J98" s="25">
        <f t="shared" si="9"/>
        <v>27.15</v>
      </c>
      <c r="K98" s="25">
        <f t="shared" si="10"/>
        <v>124.88</v>
      </c>
      <c r="L98" s="25">
        <f t="shared" si="13"/>
        <v>108.59</v>
      </c>
      <c r="M98" s="25">
        <f t="shared" si="11"/>
        <v>10.86</v>
      </c>
      <c r="N98" s="25">
        <f t="shared" si="12"/>
        <v>97.72999999999999</v>
      </c>
      <c r="O98" s="25">
        <f t="shared" si="15"/>
        <v>16.29</v>
      </c>
    </row>
    <row r="99" spans="1:15" s="10" customFormat="1" ht="18" customHeight="1">
      <c r="A99" s="8" t="s">
        <v>6</v>
      </c>
      <c r="B99" s="8">
        <v>2040006835</v>
      </c>
      <c r="C99" s="9" t="s">
        <v>402</v>
      </c>
      <c r="D99" s="8" t="s">
        <v>184</v>
      </c>
      <c r="E99" s="8" t="s">
        <v>16</v>
      </c>
      <c r="F99" s="8" t="s">
        <v>17</v>
      </c>
      <c r="G99" s="23" t="s">
        <v>405</v>
      </c>
      <c r="H99" s="23">
        <v>0.12</v>
      </c>
      <c r="I99" s="24">
        <v>142.38</v>
      </c>
      <c r="J99" s="25">
        <f t="shared" si="9"/>
        <v>25.42</v>
      </c>
      <c r="K99" s="25">
        <f t="shared" si="10"/>
        <v>116.96</v>
      </c>
      <c r="L99" s="25">
        <f t="shared" si="13"/>
        <v>101.69999999999999</v>
      </c>
      <c r="M99" s="25">
        <f t="shared" si="11"/>
        <v>10.17</v>
      </c>
      <c r="N99" s="25">
        <f t="shared" si="12"/>
        <v>91.52999999999999</v>
      </c>
      <c r="O99" s="25">
        <f t="shared" si="15"/>
        <v>15.26</v>
      </c>
    </row>
    <row r="100" spans="1:15" s="10" customFormat="1" ht="18" customHeight="1">
      <c r="A100" s="8" t="s">
        <v>6</v>
      </c>
      <c r="B100" s="8">
        <v>2040000021</v>
      </c>
      <c r="C100" s="9" t="s">
        <v>127</v>
      </c>
      <c r="D100" s="8" t="s">
        <v>15</v>
      </c>
      <c r="E100" s="8" t="s">
        <v>16</v>
      </c>
      <c r="F100" s="8" t="s">
        <v>17</v>
      </c>
      <c r="G100" s="23" t="str">
        <f>VLOOKUP(B100,'[2]Sheet1'!$C$2:$F$384,3,0)</f>
        <v>3004 90 82</v>
      </c>
      <c r="H100" s="23">
        <f>VLOOKUP(B100,'[2]Sheet1'!$C$2:$F$384,4,0)</f>
        <v>0.12</v>
      </c>
      <c r="I100" s="24">
        <v>118.65</v>
      </c>
      <c r="J100" s="25">
        <f t="shared" si="9"/>
        <v>21.19</v>
      </c>
      <c r="K100" s="25">
        <f t="shared" si="10"/>
        <v>97.46000000000001</v>
      </c>
      <c r="L100" s="25">
        <f t="shared" si="13"/>
        <v>84.75</v>
      </c>
      <c r="M100" s="25">
        <f t="shared" si="11"/>
        <v>8.48</v>
      </c>
      <c r="N100" s="25">
        <f t="shared" si="12"/>
        <v>76.27000000000001</v>
      </c>
      <c r="O100" s="25">
        <f t="shared" si="15"/>
        <v>12.71</v>
      </c>
    </row>
    <row r="101" spans="1:15" s="10" customFormat="1" ht="18" customHeight="1">
      <c r="A101" s="8" t="s">
        <v>6</v>
      </c>
      <c r="B101" s="8">
        <v>2040000022</v>
      </c>
      <c r="C101" s="9" t="s">
        <v>128</v>
      </c>
      <c r="D101" s="8" t="s">
        <v>15</v>
      </c>
      <c r="E101" s="8" t="s">
        <v>16</v>
      </c>
      <c r="F101" s="8" t="s">
        <v>17</v>
      </c>
      <c r="G101" s="23" t="str">
        <f>VLOOKUP(B101,'[2]Sheet1'!$C$2:$F$384,3,0)</f>
        <v>3004 90 82</v>
      </c>
      <c r="H101" s="23">
        <f>VLOOKUP(B101,'[2]Sheet1'!$C$2:$F$384,4,0)</f>
        <v>0.12</v>
      </c>
      <c r="I101" s="24">
        <v>97.43</v>
      </c>
      <c r="J101" s="25">
        <f t="shared" si="9"/>
        <v>17.4</v>
      </c>
      <c r="K101" s="25">
        <f t="shared" si="10"/>
        <v>80.03</v>
      </c>
      <c r="L101" s="25">
        <f t="shared" si="13"/>
        <v>69.59</v>
      </c>
      <c r="M101" s="25">
        <f t="shared" si="11"/>
        <v>6.96</v>
      </c>
      <c r="N101" s="25">
        <f t="shared" si="12"/>
        <v>62.63000000000001</v>
      </c>
      <c r="O101" s="25">
        <f t="shared" si="15"/>
        <v>10.44</v>
      </c>
    </row>
    <row r="102" spans="1:15" s="10" customFormat="1" ht="18" customHeight="1">
      <c r="A102" s="8" t="s">
        <v>6</v>
      </c>
      <c r="B102" s="8">
        <v>2040000023</v>
      </c>
      <c r="C102" s="9" t="s">
        <v>129</v>
      </c>
      <c r="D102" s="8" t="s">
        <v>15</v>
      </c>
      <c r="E102" s="8" t="s">
        <v>16</v>
      </c>
      <c r="F102" s="8" t="s">
        <v>17</v>
      </c>
      <c r="G102" s="23" t="str">
        <f>VLOOKUP(B102,'[2]Sheet1'!$C$2:$F$384,3,0)</f>
        <v>3004 90 82</v>
      </c>
      <c r="H102" s="23">
        <f>VLOOKUP(B102,'[2]Sheet1'!$C$2:$F$384,4,0)</f>
        <v>0.12</v>
      </c>
      <c r="I102" s="24">
        <v>130.2</v>
      </c>
      <c r="J102" s="25">
        <f t="shared" si="9"/>
        <v>23.25</v>
      </c>
      <c r="K102" s="25">
        <f t="shared" si="10"/>
        <v>106.94999999999999</v>
      </c>
      <c r="L102" s="25">
        <f t="shared" si="13"/>
        <v>92.99999999999999</v>
      </c>
      <c r="M102" s="25">
        <f t="shared" si="11"/>
        <v>9.3</v>
      </c>
      <c r="N102" s="25">
        <f t="shared" si="12"/>
        <v>83.69999999999999</v>
      </c>
      <c r="O102" s="25">
        <f t="shared" si="15"/>
        <v>13.95</v>
      </c>
    </row>
    <row r="103" spans="1:15" s="10" customFormat="1" ht="18" customHeight="1">
      <c r="A103" s="8" t="s">
        <v>6</v>
      </c>
      <c r="B103" s="8">
        <v>2040000024</v>
      </c>
      <c r="C103" s="9" t="s">
        <v>130</v>
      </c>
      <c r="D103" s="8" t="s">
        <v>15</v>
      </c>
      <c r="E103" s="8" t="s">
        <v>16</v>
      </c>
      <c r="F103" s="8" t="s">
        <v>17</v>
      </c>
      <c r="G103" s="23" t="str">
        <f>VLOOKUP(B103,'[2]Sheet1'!$C$2:$F$384,3,0)</f>
        <v>3004 90 82</v>
      </c>
      <c r="H103" s="23">
        <f>VLOOKUP(B103,'[2]Sheet1'!$C$2:$F$384,4,0)</f>
        <v>0.12</v>
      </c>
      <c r="I103" s="24">
        <v>149.1</v>
      </c>
      <c r="J103" s="25">
        <f t="shared" si="9"/>
        <v>26.62</v>
      </c>
      <c r="K103" s="25">
        <f t="shared" si="10"/>
        <v>122.47999999999999</v>
      </c>
      <c r="L103" s="25">
        <f t="shared" si="13"/>
        <v>106.49999999999999</v>
      </c>
      <c r="M103" s="25">
        <f t="shared" si="11"/>
        <v>10.65</v>
      </c>
      <c r="N103" s="25">
        <f t="shared" si="12"/>
        <v>95.84999999999998</v>
      </c>
      <c r="O103" s="25">
        <f t="shared" si="15"/>
        <v>15.98</v>
      </c>
    </row>
    <row r="104" spans="1:15" s="10" customFormat="1" ht="18" customHeight="1">
      <c r="A104" s="8" t="s">
        <v>6</v>
      </c>
      <c r="B104" s="8">
        <v>2040006834</v>
      </c>
      <c r="C104" s="9" t="s">
        <v>403</v>
      </c>
      <c r="D104" s="8" t="s">
        <v>184</v>
      </c>
      <c r="E104" s="8" t="s">
        <v>16</v>
      </c>
      <c r="F104" s="8" t="s">
        <v>17</v>
      </c>
      <c r="G104" s="23" t="s">
        <v>405</v>
      </c>
      <c r="H104" s="23">
        <v>0.12</v>
      </c>
      <c r="I104" s="24">
        <v>154.98</v>
      </c>
      <c r="J104" s="25">
        <f t="shared" si="9"/>
        <v>27.67</v>
      </c>
      <c r="K104" s="25">
        <f t="shared" si="10"/>
        <v>127.30999999999999</v>
      </c>
      <c r="L104" s="25">
        <f t="shared" si="13"/>
        <v>110.69999999999999</v>
      </c>
      <c r="M104" s="25">
        <f t="shared" si="11"/>
        <v>11.07</v>
      </c>
      <c r="N104" s="25">
        <f t="shared" si="12"/>
        <v>99.62999999999998</v>
      </c>
      <c r="O104" s="25">
        <f t="shared" si="15"/>
        <v>16.61</v>
      </c>
    </row>
    <row r="105" spans="1:15" s="10" customFormat="1" ht="18" customHeight="1">
      <c r="A105" s="8" t="s">
        <v>6</v>
      </c>
      <c r="B105" s="8">
        <v>2040000028</v>
      </c>
      <c r="C105" s="9" t="s">
        <v>131</v>
      </c>
      <c r="D105" s="8" t="s">
        <v>15</v>
      </c>
      <c r="E105" s="8" t="s">
        <v>16</v>
      </c>
      <c r="F105" s="8" t="s">
        <v>17</v>
      </c>
      <c r="G105" s="23" t="str">
        <f>VLOOKUP(B105,'[2]Sheet1'!$C$2:$F$384,3,0)</f>
        <v>3004 90 82</v>
      </c>
      <c r="H105" s="23">
        <f>VLOOKUP(B105,'[2]Sheet1'!$C$2:$F$384,4,0)</f>
        <v>0.12</v>
      </c>
      <c r="I105" s="24">
        <v>128.48</v>
      </c>
      <c r="J105" s="25">
        <f t="shared" si="9"/>
        <v>22.94</v>
      </c>
      <c r="K105" s="25">
        <f t="shared" si="10"/>
        <v>105.53999999999999</v>
      </c>
      <c r="L105" s="25">
        <f t="shared" si="13"/>
        <v>91.77</v>
      </c>
      <c r="M105" s="25">
        <f t="shared" si="11"/>
        <v>9.18</v>
      </c>
      <c r="N105" s="25">
        <f t="shared" si="12"/>
        <v>82.58999999999999</v>
      </c>
      <c r="O105" s="25">
        <f t="shared" si="15"/>
        <v>13.77</v>
      </c>
    </row>
    <row r="106" spans="1:15" s="10" customFormat="1" ht="18" customHeight="1">
      <c r="A106" s="8" t="s">
        <v>6</v>
      </c>
      <c r="B106" s="8">
        <v>2040000029</v>
      </c>
      <c r="C106" s="9" t="s">
        <v>132</v>
      </c>
      <c r="D106" s="8" t="s">
        <v>15</v>
      </c>
      <c r="E106" s="8" t="s">
        <v>16</v>
      </c>
      <c r="F106" s="8" t="s">
        <v>17</v>
      </c>
      <c r="G106" s="23" t="str">
        <f>VLOOKUP(B106,'[2]Sheet1'!$C$2:$F$384,3,0)</f>
        <v>3004 90 82</v>
      </c>
      <c r="H106" s="23">
        <f>VLOOKUP(B106,'[2]Sheet1'!$C$2:$F$384,4,0)</f>
        <v>0.12</v>
      </c>
      <c r="I106" s="24">
        <v>150.15</v>
      </c>
      <c r="J106" s="25">
        <f t="shared" si="9"/>
        <v>26.81</v>
      </c>
      <c r="K106" s="25">
        <f t="shared" si="10"/>
        <v>123.34</v>
      </c>
      <c r="L106" s="25">
        <f t="shared" si="13"/>
        <v>107.25</v>
      </c>
      <c r="M106" s="25">
        <f t="shared" si="11"/>
        <v>10.73</v>
      </c>
      <c r="N106" s="25">
        <f t="shared" si="12"/>
        <v>96.52</v>
      </c>
      <c r="O106" s="25">
        <f t="shared" si="15"/>
        <v>16.09</v>
      </c>
    </row>
    <row r="107" spans="1:15" s="10" customFormat="1" ht="18" customHeight="1">
      <c r="A107" s="8" t="s">
        <v>6</v>
      </c>
      <c r="B107" s="8">
        <v>2040000030</v>
      </c>
      <c r="C107" s="9" t="s">
        <v>133</v>
      </c>
      <c r="D107" s="8" t="s">
        <v>46</v>
      </c>
      <c r="E107" s="8" t="s">
        <v>16</v>
      </c>
      <c r="F107" s="8" t="s">
        <v>17</v>
      </c>
      <c r="G107" s="23" t="str">
        <f>VLOOKUP(B107,'[2]Sheet1'!$C$2:$F$384,3,0)</f>
        <v>3004 90 82</v>
      </c>
      <c r="H107" s="23">
        <f>VLOOKUP(B107,'[2]Sheet1'!$C$2:$F$384,4,0)</f>
        <v>0.12</v>
      </c>
      <c r="I107" s="24">
        <v>82.5</v>
      </c>
      <c r="J107" s="25">
        <f t="shared" si="9"/>
        <v>14.73</v>
      </c>
      <c r="K107" s="25">
        <f t="shared" si="10"/>
        <v>67.77</v>
      </c>
      <c r="L107" s="25">
        <f t="shared" si="13"/>
        <v>58.92999999999999</v>
      </c>
      <c r="M107" s="25">
        <f t="shared" si="11"/>
        <v>5.89</v>
      </c>
      <c r="N107" s="25">
        <f t="shared" si="12"/>
        <v>53.03999999999999</v>
      </c>
      <c r="O107" s="25">
        <f t="shared" si="15"/>
        <v>8.84</v>
      </c>
    </row>
    <row r="108" spans="1:15" s="10" customFormat="1" ht="18" customHeight="1">
      <c r="A108" s="8" t="s">
        <v>6</v>
      </c>
      <c r="B108" s="8">
        <v>2040000031</v>
      </c>
      <c r="C108" s="9" t="s">
        <v>134</v>
      </c>
      <c r="D108" s="8" t="s">
        <v>46</v>
      </c>
      <c r="E108" s="8" t="s">
        <v>16</v>
      </c>
      <c r="F108" s="8" t="s">
        <v>17</v>
      </c>
      <c r="G108" s="23" t="str">
        <f>VLOOKUP(B108,'[2]Sheet1'!$C$2:$F$384,3,0)</f>
        <v>3004 90 82</v>
      </c>
      <c r="H108" s="23">
        <f>VLOOKUP(B108,'[2]Sheet1'!$C$2:$F$384,4,0)</f>
        <v>0.12</v>
      </c>
      <c r="I108" s="24">
        <v>84.5</v>
      </c>
      <c r="J108" s="25">
        <f t="shared" si="9"/>
        <v>15.09</v>
      </c>
      <c r="K108" s="25">
        <f t="shared" si="10"/>
        <v>69.41</v>
      </c>
      <c r="L108" s="25">
        <f t="shared" si="13"/>
        <v>60.36</v>
      </c>
      <c r="M108" s="25">
        <f t="shared" si="11"/>
        <v>6.04</v>
      </c>
      <c r="N108" s="25">
        <f t="shared" si="12"/>
        <v>54.31999999999999</v>
      </c>
      <c r="O108" s="25">
        <f t="shared" si="15"/>
        <v>9.05</v>
      </c>
    </row>
    <row r="109" spans="1:15" s="10" customFormat="1" ht="18" customHeight="1">
      <c r="A109" s="8" t="s">
        <v>6</v>
      </c>
      <c r="B109" s="8">
        <v>2040000032</v>
      </c>
      <c r="C109" s="9" t="s">
        <v>135</v>
      </c>
      <c r="D109" s="8" t="s">
        <v>46</v>
      </c>
      <c r="E109" s="8" t="s">
        <v>16</v>
      </c>
      <c r="F109" s="8" t="s">
        <v>17</v>
      </c>
      <c r="G109" s="23" t="str">
        <f>VLOOKUP(B109,'[2]Sheet1'!$C$2:$F$384,3,0)</f>
        <v>3004 90 82</v>
      </c>
      <c r="H109" s="23">
        <f>VLOOKUP(B109,'[2]Sheet1'!$C$2:$F$384,4,0)</f>
        <v>0.12</v>
      </c>
      <c r="I109" s="24">
        <v>85</v>
      </c>
      <c r="J109" s="25">
        <f t="shared" si="9"/>
        <v>15.18</v>
      </c>
      <c r="K109" s="25">
        <f t="shared" si="10"/>
        <v>69.82</v>
      </c>
      <c r="L109" s="25">
        <f t="shared" si="13"/>
        <v>60.709999999999994</v>
      </c>
      <c r="M109" s="25">
        <f t="shared" si="11"/>
        <v>6.07</v>
      </c>
      <c r="N109" s="25">
        <f t="shared" si="12"/>
        <v>54.63999999999999</v>
      </c>
      <c r="O109" s="25">
        <f t="shared" si="15"/>
        <v>9.11</v>
      </c>
    </row>
    <row r="110" spans="1:15" s="10" customFormat="1" ht="18" customHeight="1">
      <c r="A110" s="8" t="s">
        <v>6</v>
      </c>
      <c r="B110" s="8">
        <v>2040000035</v>
      </c>
      <c r="C110" s="9" t="s">
        <v>136</v>
      </c>
      <c r="D110" s="8" t="s">
        <v>137</v>
      </c>
      <c r="E110" s="8" t="s">
        <v>16</v>
      </c>
      <c r="F110" s="8" t="s">
        <v>17</v>
      </c>
      <c r="G110" s="23" t="str">
        <f>VLOOKUP(B110,'[2]Sheet1'!$C$2:$F$384,3,0)</f>
        <v>3004 90 82</v>
      </c>
      <c r="H110" s="23">
        <f>VLOOKUP(B110,'[2]Sheet1'!$C$2:$F$384,4,0)</f>
        <v>0.12</v>
      </c>
      <c r="I110" s="24">
        <v>213.4</v>
      </c>
      <c r="J110" s="25">
        <f t="shared" si="9"/>
        <v>38.11</v>
      </c>
      <c r="K110" s="25">
        <f t="shared" si="10"/>
        <v>175.29000000000002</v>
      </c>
      <c r="L110" s="25">
        <f t="shared" si="13"/>
        <v>152.43</v>
      </c>
      <c r="M110" s="25">
        <f t="shared" si="11"/>
        <v>15.24</v>
      </c>
      <c r="N110" s="25">
        <f t="shared" si="12"/>
        <v>137.19</v>
      </c>
      <c r="O110" s="25">
        <f t="shared" si="15"/>
        <v>22.86</v>
      </c>
    </row>
    <row r="111" spans="1:15" s="10" customFormat="1" ht="18" customHeight="1">
      <c r="A111" s="8" t="s">
        <v>6</v>
      </c>
      <c r="B111" s="8">
        <v>2040000039</v>
      </c>
      <c r="C111" s="9" t="s">
        <v>138</v>
      </c>
      <c r="D111" s="8" t="s">
        <v>46</v>
      </c>
      <c r="E111" s="8" t="s">
        <v>16</v>
      </c>
      <c r="F111" s="8" t="s">
        <v>17</v>
      </c>
      <c r="G111" s="23" t="str">
        <f>VLOOKUP(B111,'[2]Sheet1'!$C$2:$F$384,3,0)</f>
        <v>3004 90 82</v>
      </c>
      <c r="H111" s="23">
        <f>VLOOKUP(B111,'[2]Sheet1'!$C$2:$F$384,4,0)</f>
        <v>0.12</v>
      </c>
      <c r="I111" s="24">
        <v>66.15</v>
      </c>
      <c r="J111" s="25">
        <f t="shared" si="9"/>
        <v>11.81</v>
      </c>
      <c r="K111" s="25">
        <f t="shared" si="10"/>
        <v>54.34</v>
      </c>
      <c r="L111" s="25">
        <f t="shared" si="13"/>
        <v>47.25</v>
      </c>
      <c r="M111" s="25">
        <f t="shared" si="11"/>
        <v>4.73</v>
      </c>
      <c r="N111" s="25">
        <f t="shared" si="12"/>
        <v>42.519999999999996</v>
      </c>
      <c r="O111" s="25">
        <f t="shared" si="15"/>
        <v>7.09</v>
      </c>
    </row>
    <row r="112" spans="1:15" s="10" customFormat="1" ht="18" customHeight="1">
      <c r="A112" s="8" t="s">
        <v>6</v>
      </c>
      <c r="B112" s="8">
        <v>2040000041</v>
      </c>
      <c r="C112" s="9" t="s">
        <v>139</v>
      </c>
      <c r="D112" s="8" t="s">
        <v>15</v>
      </c>
      <c r="E112" s="8" t="s">
        <v>16</v>
      </c>
      <c r="F112" s="8" t="s">
        <v>10</v>
      </c>
      <c r="G112" s="23" t="str">
        <f>VLOOKUP(B112,'[2]Sheet1'!$C$2:$F$384,3,0)</f>
        <v>3004 90 99</v>
      </c>
      <c r="H112" s="23">
        <f>VLOOKUP(B112,'[2]Sheet1'!$C$2:$F$384,4,0)</f>
        <v>0.12</v>
      </c>
      <c r="I112" s="24">
        <v>133.35</v>
      </c>
      <c r="J112" s="25">
        <f t="shared" si="9"/>
        <v>23.81</v>
      </c>
      <c r="K112" s="25">
        <f t="shared" si="10"/>
        <v>109.53999999999999</v>
      </c>
      <c r="L112" s="25">
        <f t="shared" si="13"/>
        <v>95.25</v>
      </c>
      <c r="M112" s="25">
        <f t="shared" si="11"/>
        <v>9.53</v>
      </c>
      <c r="N112" s="25">
        <f t="shared" si="12"/>
        <v>85.72</v>
      </c>
      <c r="O112" s="25">
        <f t="shared" si="15"/>
        <v>14.29</v>
      </c>
    </row>
    <row r="113" spans="1:15" s="10" customFormat="1" ht="18" customHeight="1">
      <c r="A113" s="8" t="s">
        <v>6</v>
      </c>
      <c r="B113" s="8">
        <v>2040000042</v>
      </c>
      <c r="C113" s="9" t="s">
        <v>140</v>
      </c>
      <c r="D113" s="8" t="s">
        <v>20</v>
      </c>
      <c r="E113" s="8" t="s">
        <v>16</v>
      </c>
      <c r="F113" s="8" t="s">
        <v>10</v>
      </c>
      <c r="G113" s="23" t="str">
        <f>VLOOKUP(B113,'[2]Sheet1'!$C$2:$F$384,3,0)</f>
        <v>3004 90 81</v>
      </c>
      <c r="H113" s="23">
        <f>VLOOKUP(B113,'[2]Sheet1'!$C$2:$F$384,4,0)</f>
        <v>0.12</v>
      </c>
      <c r="I113" s="24">
        <v>111.82</v>
      </c>
      <c r="J113" s="25">
        <f t="shared" si="9"/>
        <v>19.97</v>
      </c>
      <c r="K113" s="25">
        <f t="shared" si="10"/>
        <v>91.85</v>
      </c>
      <c r="L113" s="25">
        <f t="shared" si="13"/>
        <v>79.86999999999999</v>
      </c>
      <c r="M113" s="25">
        <f t="shared" si="11"/>
        <v>7.99</v>
      </c>
      <c r="N113" s="25">
        <f t="shared" si="12"/>
        <v>71.88</v>
      </c>
      <c r="O113" s="25">
        <f t="shared" si="15"/>
        <v>11.98</v>
      </c>
    </row>
    <row r="114" spans="1:15" s="10" customFormat="1" ht="18" customHeight="1">
      <c r="A114" s="8" t="s">
        <v>6</v>
      </c>
      <c r="B114" s="8">
        <v>2040000043</v>
      </c>
      <c r="C114" s="9" t="s">
        <v>141</v>
      </c>
      <c r="D114" s="8" t="s">
        <v>137</v>
      </c>
      <c r="E114" s="8" t="s">
        <v>16</v>
      </c>
      <c r="F114" s="8" t="s">
        <v>10</v>
      </c>
      <c r="G114" s="23" t="str">
        <f>VLOOKUP(B114,'[2]Sheet1'!$C$2:$F$384,3,0)</f>
        <v>3004 90 81</v>
      </c>
      <c r="H114" s="23">
        <f>VLOOKUP(B114,'[2]Sheet1'!$C$2:$F$384,4,0)</f>
        <v>0.12</v>
      </c>
      <c r="I114" s="24">
        <v>173.12</v>
      </c>
      <c r="J114" s="25">
        <f t="shared" si="9"/>
        <v>30.91</v>
      </c>
      <c r="K114" s="25">
        <f t="shared" si="10"/>
        <v>142.21</v>
      </c>
      <c r="L114" s="25">
        <f t="shared" si="13"/>
        <v>123.66000000000001</v>
      </c>
      <c r="M114" s="25">
        <f t="shared" si="11"/>
        <v>12.37</v>
      </c>
      <c r="N114" s="25">
        <f t="shared" si="12"/>
        <v>111.29</v>
      </c>
      <c r="O114" s="25">
        <f t="shared" si="15"/>
        <v>18.55</v>
      </c>
    </row>
    <row r="115" spans="1:15" s="10" customFormat="1" ht="18" customHeight="1">
      <c r="A115" s="8" t="s">
        <v>6</v>
      </c>
      <c r="B115" s="8">
        <v>2040000045</v>
      </c>
      <c r="C115" s="9" t="s">
        <v>142</v>
      </c>
      <c r="D115" s="8" t="s">
        <v>73</v>
      </c>
      <c r="E115" s="8" t="s">
        <v>16</v>
      </c>
      <c r="F115" s="8" t="s">
        <v>10</v>
      </c>
      <c r="G115" s="23" t="str">
        <f>VLOOKUP(B115,'[2]Sheet1'!$C$2:$F$384,3,0)</f>
        <v>3004 90 81</v>
      </c>
      <c r="H115" s="23">
        <f>VLOOKUP(B115,'[2]Sheet1'!$C$2:$F$384,4,0)</f>
        <v>0.12</v>
      </c>
      <c r="I115" s="24">
        <v>57.81</v>
      </c>
      <c r="J115" s="25">
        <f t="shared" si="9"/>
        <v>10.32</v>
      </c>
      <c r="K115" s="25">
        <f t="shared" si="10"/>
        <v>47.49</v>
      </c>
      <c r="L115" s="25">
        <f t="shared" si="13"/>
        <v>41.300000000000004</v>
      </c>
      <c r="M115" s="25">
        <f t="shared" si="11"/>
        <v>4.13</v>
      </c>
      <c r="N115" s="25">
        <f t="shared" si="12"/>
        <v>37.17</v>
      </c>
      <c r="O115" s="25">
        <f t="shared" si="15"/>
        <v>6.19</v>
      </c>
    </row>
    <row r="116" spans="1:15" s="10" customFormat="1" ht="18" customHeight="1">
      <c r="A116" s="8" t="s">
        <v>6</v>
      </c>
      <c r="B116" s="8">
        <v>2040000046</v>
      </c>
      <c r="C116" s="9" t="s">
        <v>143</v>
      </c>
      <c r="D116" s="8" t="s">
        <v>144</v>
      </c>
      <c r="E116" s="8" t="s">
        <v>145</v>
      </c>
      <c r="F116" s="8" t="s">
        <v>10</v>
      </c>
      <c r="G116" s="23" t="str">
        <f>VLOOKUP(B116,'[2]Sheet1'!$C$2:$F$384,3,0)</f>
        <v>3004 90 99</v>
      </c>
      <c r="H116" s="23">
        <f>VLOOKUP(B116,'[2]Sheet1'!$C$2:$F$384,4,0)</f>
        <v>0.12</v>
      </c>
      <c r="I116" s="24">
        <v>10.45</v>
      </c>
      <c r="J116" s="25">
        <f t="shared" si="9"/>
        <v>1.87</v>
      </c>
      <c r="K116" s="25">
        <f t="shared" si="10"/>
        <v>8.579999999999998</v>
      </c>
      <c r="L116" s="25">
        <f t="shared" si="13"/>
        <v>7.459999999999998</v>
      </c>
      <c r="M116" s="25">
        <f t="shared" si="11"/>
        <v>0.75</v>
      </c>
      <c r="N116" s="25">
        <f t="shared" si="12"/>
        <v>6.709999999999998</v>
      </c>
      <c r="O116" s="25">
        <f t="shared" si="15"/>
        <v>1.12</v>
      </c>
    </row>
    <row r="117" spans="1:15" s="10" customFormat="1" ht="18" customHeight="1">
      <c r="A117" s="8" t="s">
        <v>6</v>
      </c>
      <c r="B117" s="8">
        <v>2040000048</v>
      </c>
      <c r="C117" s="9" t="s">
        <v>146</v>
      </c>
      <c r="D117" s="8" t="s">
        <v>33</v>
      </c>
      <c r="E117" s="8" t="s">
        <v>25</v>
      </c>
      <c r="F117" s="8" t="s">
        <v>10</v>
      </c>
      <c r="G117" s="23" t="str">
        <f>VLOOKUP(B117,'[2]Sheet1'!$C$2:$F$384,3,0)</f>
        <v>3004 90 82</v>
      </c>
      <c r="H117" s="23">
        <f>VLOOKUP(B117,'[2]Sheet1'!$C$2:$F$384,4,0)</f>
        <v>0.12</v>
      </c>
      <c r="I117" s="24">
        <v>61</v>
      </c>
      <c r="J117" s="25">
        <f t="shared" si="9"/>
        <v>10.89</v>
      </c>
      <c r="K117" s="25">
        <f t="shared" si="10"/>
        <v>50.11</v>
      </c>
      <c r="L117" s="25">
        <f t="shared" si="13"/>
        <v>43.57</v>
      </c>
      <c r="M117" s="25">
        <f t="shared" si="11"/>
        <v>4.36</v>
      </c>
      <c r="N117" s="25">
        <f t="shared" si="12"/>
        <v>39.21</v>
      </c>
      <c r="O117" s="25">
        <f t="shared" si="15"/>
        <v>6.54</v>
      </c>
    </row>
    <row r="118" spans="1:15" s="10" customFormat="1" ht="18" customHeight="1">
      <c r="A118" s="8" t="s">
        <v>6</v>
      </c>
      <c r="B118" s="8">
        <v>2040000049</v>
      </c>
      <c r="C118" s="9" t="s">
        <v>147</v>
      </c>
      <c r="D118" s="8" t="s">
        <v>33</v>
      </c>
      <c r="E118" s="8" t="s">
        <v>25</v>
      </c>
      <c r="F118" s="8" t="s">
        <v>10</v>
      </c>
      <c r="G118" s="23" t="str">
        <f>VLOOKUP(B118,'[2]Sheet1'!$C$2:$F$384,3,0)</f>
        <v>3004 90 82</v>
      </c>
      <c r="H118" s="23">
        <f>VLOOKUP(B118,'[2]Sheet1'!$C$2:$F$384,4,0)</f>
        <v>0.12</v>
      </c>
      <c r="I118" s="24">
        <v>127</v>
      </c>
      <c r="J118" s="25">
        <f t="shared" si="9"/>
        <v>22.68</v>
      </c>
      <c r="K118" s="25">
        <f t="shared" si="10"/>
        <v>104.32</v>
      </c>
      <c r="L118" s="25">
        <f t="shared" si="13"/>
        <v>90.71</v>
      </c>
      <c r="M118" s="25">
        <f t="shared" si="11"/>
        <v>9.07</v>
      </c>
      <c r="N118" s="25">
        <f t="shared" si="12"/>
        <v>81.64</v>
      </c>
      <c r="O118" s="25">
        <f t="shared" si="15"/>
        <v>13.61</v>
      </c>
    </row>
    <row r="119" spans="1:15" s="10" customFormat="1" ht="18" customHeight="1">
      <c r="A119" s="8" t="s">
        <v>6</v>
      </c>
      <c r="B119" s="8">
        <v>2040000050</v>
      </c>
      <c r="C119" s="9" t="s">
        <v>148</v>
      </c>
      <c r="D119" s="8" t="s">
        <v>33</v>
      </c>
      <c r="E119" s="8" t="s">
        <v>25</v>
      </c>
      <c r="F119" s="8" t="s">
        <v>10</v>
      </c>
      <c r="G119" s="23" t="str">
        <f>VLOOKUP(B119,'[2]Sheet1'!$C$2:$F$384,3,0)</f>
        <v>3004 90 82</v>
      </c>
      <c r="H119" s="23">
        <f>VLOOKUP(B119,'[2]Sheet1'!$C$2:$F$384,4,0)</f>
        <v>0.12</v>
      </c>
      <c r="I119" s="24">
        <v>120</v>
      </c>
      <c r="J119" s="25">
        <f t="shared" si="9"/>
        <v>21.43</v>
      </c>
      <c r="K119" s="25">
        <f t="shared" si="10"/>
        <v>98.57</v>
      </c>
      <c r="L119" s="25">
        <f t="shared" si="13"/>
        <v>85.71</v>
      </c>
      <c r="M119" s="25">
        <f t="shared" si="11"/>
        <v>8.57</v>
      </c>
      <c r="N119" s="25">
        <f t="shared" si="12"/>
        <v>77.14</v>
      </c>
      <c r="O119" s="25">
        <f t="shared" si="15"/>
        <v>12.86</v>
      </c>
    </row>
    <row r="120" spans="1:15" s="10" customFormat="1" ht="18" customHeight="1">
      <c r="A120" s="8" t="s">
        <v>6</v>
      </c>
      <c r="B120" s="8">
        <v>2040000053</v>
      </c>
      <c r="C120" s="9" t="s">
        <v>149</v>
      </c>
      <c r="D120" s="8" t="s">
        <v>137</v>
      </c>
      <c r="E120" s="8" t="s">
        <v>25</v>
      </c>
      <c r="F120" s="8" t="s">
        <v>10</v>
      </c>
      <c r="G120" s="23" t="str">
        <f>VLOOKUP(B120,'[2]Sheet1'!$C$2:$F$384,3,0)</f>
        <v>3004 90 99</v>
      </c>
      <c r="H120" s="23">
        <f>VLOOKUP(B120,'[2]Sheet1'!$C$2:$F$384,4,0)</f>
        <v>0.12</v>
      </c>
      <c r="I120" s="24">
        <v>217.5</v>
      </c>
      <c r="J120" s="25">
        <f t="shared" si="9"/>
        <v>38.84</v>
      </c>
      <c r="K120" s="25">
        <f t="shared" si="10"/>
        <v>178.66</v>
      </c>
      <c r="L120" s="25">
        <f t="shared" si="13"/>
        <v>155.35999999999999</v>
      </c>
      <c r="M120" s="25">
        <f t="shared" si="11"/>
        <v>15.54</v>
      </c>
      <c r="N120" s="25">
        <f t="shared" si="12"/>
        <v>139.82</v>
      </c>
      <c r="O120" s="25">
        <f t="shared" si="15"/>
        <v>23.3</v>
      </c>
    </row>
    <row r="121" spans="1:15" s="10" customFormat="1" ht="18" customHeight="1">
      <c r="A121" s="8" t="s">
        <v>6</v>
      </c>
      <c r="B121" s="8">
        <v>2040000054</v>
      </c>
      <c r="C121" s="9" t="s">
        <v>150</v>
      </c>
      <c r="D121" s="8" t="s">
        <v>137</v>
      </c>
      <c r="E121" s="8" t="s">
        <v>25</v>
      </c>
      <c r="F121" s="8" t="s">
        <v>10</v>
      </c>
      <c r="G121" s="23" t="str">
        <f>VLOOKUP(B121,'[2]Sheet1'!$C$2:$F$384,3,0)</f>
        <v>3004 90 99</v>
      </c>
      <c r="H121" s="23">
        <f>VLOOKUP(B121,'[2]Sheet1'!$C$2:$F$384,4,0)</f>
        <v>0.12</v>
      </c>
      <c r="I121" s="24">
        <v>239.5</v>
      </c>
      <c r="J121" s="25">
        <f t="shared" si="9"/>
        <v>42.77</v>
      </c>
      <c r="K121" s="25">
        <f t="shared" si="10"/>
        <v>196.73</v>
      </c>
      <c r="L121" s="25">
        <f t="shared" si="13"/>
        <v>171.07</v>
      </c>
      <c r="M121" s="25">
        <f t="shared" si="11"/>
        <v>17.11</v>
      </c>
      <c r="N121" s="25">
        <f t="shared" si="12"/>
        <v>153.96</v>
      </c>
      <c r="O121" s="25">
        <f t="shared" si="15"/>
        <v>25.66</v>
      </c>
    </row>
    <row r="122" spans="1:15" s="10" customFormat="1" ht="18" customHeight="1">
      <c r="A122" s="8" t="s">
        <v>6</v>
      </c>
      <c r="B122" s="8">
        <v>2040000055</v>
      </c>
      <c r="C122" s="9" t="s">
        <v>151</v>
      </c>
      <c r="D122" s="8" t="s">
        <v>33</v>
      </c>
      <c r="E122" s="8" t="s">
        <v>25</v>
      </c>
      <c r="F122" s="8" t="s">
        <v>17</v>
      </c>
      <c r="G122" s="23" t="str">
        <f>VLOOKUP(B122,'[2]Sheet1'!$C$2:$F$384,3,0)</f>
        <v>3004 31 90</v>
      </c>
      <c r="H122" s="23">
        <f>VLOOKUP(B122,'[2]Sheet1'!$C$2:$F$384,4,0)</f>
        <v>0.12</v>
      </c>
      <c r="I122" s="24">
        <v>88.5</v>
      </c>
      <c r="J122" s="25">
        <f t="shared" si="9"/>
        <v>15.8</v>
      </c>
      <c r="K122" s="25">
        <f t="shared" si="10"/>
        <v>72.7</v>
      </c>
      <c r="L122" s="25">
        <f t="shared" si="13"/>
        <v>63.22</v>
      </c>
      <c r="M122" s="25">
        <f t="shared" si="11"/>
        <v>6.32</v>
      </c>
      <c r="N122" s="25">
        <f t="shared" si="12"/>
        <v>56.89999999999999</v>
      </c>
      <c r="O122" s="25">
        <f t="shared" si="15"/>
        <v>9.48</v>
      </c>
    </row>
    <row r="123" spans="1:15" s="10" customFormat="1" ht="18" customHeight="1">
      <c r="A123" s="8" t="s">
        <v>6</v>
      </c>
      <c r="B123" s="8">
        <v>2040000056</v>
      </c>
      <c r="C123" s="9" t="s">
        <v>152</v>
      </c>
      <c r="D123" s="8" t="s">
        <v>33</v>
      </c>
      <c r="E123" s="8" t="s">
        <v>25</v>
      </c>
      <c r="F123" s="8" t="s">
        <v>17</v>
      </c>
      <c r="G123" s="23" t="str">
        <f>VLOOKUP(B123,'[2]Sheet1'!$C$2:$F$384,3,0)</f>
        <v>3004 31 90</v>
      </c>
      <c r="H123" s="23">
        <f>VLOOKUP(B123,'[2]Sheet1'!$C$2:$F$384,4,0)</f>
        <v>0.12</v>
      </c>
      <c r="I123" s="24">
        <v>114.5</v>
      </c>
      <c r="J123" s="25">
        <f t="shared" si="9"/>
        <v>20.45</v>
      </c>
      <c r="K123" s="25">
        <f t="shared" si="10"/>
        <v>94.05</v>
      </c>
      <c r="L123" s="25">
        <f t="shared" si="13"/>
        <v>81.78</v>
      </c>
      <c r="M123" s="25">
        <f t="shared" si="11"/>
        <v>8.18</v>
      </c>
      <c r="N123" s="25">
        <f t="shared" si="12"/>
        <v>73.60000000000001</v>
      </c>
      <c r="O123" s="25">
        <f t="shared" si="15"/>
        <v>12.27</v>
      </c>
    </row>
    <row r="124" spans="1:15" s="10" customFormat="1" ht="18" customHeight="1">
      <c r="A124" s="8" t="s">
        <v>6</v>
      </c>
      <c r="B124" s="8">
        <v>2040000066</v>
      </c>
      <c r="C124" s="9" t="s">
        <v>153</v>
      </c>
      <c r="D124" s="8" t="s">
        <v>22</v>
      </c>
      <c r="E124" s="8" t="s">
        <v>25</v>
      </c>
      <c r="F124" s="8" t="s">
        <v>17</v>
      </c>
      <c r="G124" s="23" t="str">
        <f>VLOOKUP(B124,'[2]Sheet1'!$C$2:$F$384,3,0)</f>
        <v>3004 31 90</v>
      </c>
      <c r="H124" s="23">
        <f>VLOOKUP(B124,'[2]Sheet1'!$C$2:$F$384,4,0)</f>
        <v>0.12</v>
      </c>
      <c r="I124" s="24">
        <v>22.32</v>
      </c>
      <c r="J124" s="25">
        <f t="shared" si="9"/>
        <v>3.99</v>
      </c>
      <c r="K124" s="25">
        <f t="shared" si="10"/>
        <v>18.33</v>
      </c>
      <c r="L124" s="25">
        <f t="shared" si="13"/>
        <v>15.939999999999998</v>
      </c>
      <c r="M124" s="25">
        <f t="shared" si="11"/>
        <v>1.59</v>
      </c>
      <c r="N124" s="25">
        <f t="shared" si="12"/>
        <v>14.349999999999998</v>
      </c>
      <c r="O124" s="25">
        <f t="shared" si="15"/>
        <v>2.39</v>
      </c>
    </row>
    <row r="125" spans="1:15" s="10" customFormat="1" ht="18" customHeight="1">
      <c r="A125" s="8" t="s">
        <v>6</v>
      </c>
      <c r="B125" s="8">
        <v>2040000136</v>
      </c>
      <c r="C125" s="9" t="s">
        <v>157</v>
      </c>
      <c r="D125" s="8" t="s">
        <v>33</v>
      </c>
      <c r="E125" s="8" t="s">
        <v>25</v>
      </c>
      <c r="F125" s="8" t="s">
        <v>23</v>
      </c>
      <c r="G125" s="23" t="str">
        <f>VLOOKUP(B125,'[2]Sheet1'!$C$2:$F$384,3,0)</f>
        <v>3004 90 82</v>
      </c>
      <c r="H125" s="23">
        <f>VLOOKUP(B125,'[2]Sheet1'!$C$2:$F$384,4,0)</f>
        <v>0.12</v>
      </c>
      <c r="I125" s="24">
        <v>82.32</v>
      </c>
      <c r="J125" s="25">
        <f t="shared" si="9"/>
        <v>14.7</v>
      </c>
      <c r="K125" s="25">
        <f aca="true" t="shared" si="16" ref="K125:K176">+I125-J125</f>
        <v>67.61999999999999</v>
      </c>
      <c r="L125" s="25">
        <f t="shared" si="13"/>
        <v>58.79999999999999</v>
      </c>
      <c r="M125" s="25">
        <f t="shared" si="11"/>
        <v>5.88</v>
      </c>
      <c r="N125" s="25">
        <f t="shared" si="12"/>
        <v>52.91999999999999</v>
      </c>
      <c r="O125" s="25">
        <f aca="true" t="shared" si="17" ref="O125:O156">ROUND(I125*12%/112%,2)</f>
        <v>8.82</v>
      </c>
    </row>
    <row r="126" spans="1:15" s="10" customFormat="1" ht="18" customHeight="1">
      <c r="A126" s="8" t="s">
        <v>6</v>
      </c>
      <c r="B126" s="8">
        <v>2040000137</v>
      </c>
      <c r="C126" s="9" t="s">
        <v>158</v>
      </c>
      <c r="D126" s="8" t="s">
        <v>33</v>
      </c>
      <c r="E126" s="8" t="s">
        <v>25</v>
      </c>
      <c r="F126" s="8" t="s">
        <v>23</v>
      </c>
      <c r="G126" s="23" t="str">
        <f>VLOOKUP(B126,'[2]Sheet1'!$C$2:$F$384,3,0)</f>
        <v>3004 90 82</v>
      </c>
      <c r="H126" s="23">
        <f>VLOOKUP(B126,'[2]Sheet1'!$C$2:$F$384,4,0)</f>
        <v>0.12</v>
      </c>
      <c r="I126" s="24">
        <v>52.39</v>
      </c>
      <c r="J126" s="25">
        <f t="shared" si="9"/>
        <v>9.36</v>
      </c>
      <c r="K126" s="25">
        <f t="shared" si="16"/>
        <v>43.03</v>
      </c>
      <c r="L126" s="25">
        <f t="shared" si="13"/>
        <v>37.42</v>
      </c>
      <c r="M126" s="25">
        <f t="shared" si="11"/>
        <v>3.74</v>
      </c>
      <c r="N126" s="25">
        <f t="shared" si="12"/>
        <v>33.68</v>
      </c>
      <c r="O126" s="25">
        <f t="shared" si="17"/>
        <v>5.61</v>
      </c>
    </row>
    <row r="127" spans="1:15" s="10" customFormat="1" ht="18" customHeight="1">
      <c r="A127" s="8" t="s">
        <v>6</v>
      </c>
      <c r="B127" s="8">
        <v>2040000141</v>
      </c>
      <c r="C127" s="9" t="s">
        <v>159</v>
      </c>
      <c r="D127" s="8" t="s">
        <v>33</v>
      </c>
      <c r="E127" s="8" t="s">
        <v>25</v>
      </c>
      <c r="F127" s="8" t="s">
        <v>34</v>
      </c>
      <c r="G127" s="23" t="str">
        <f>VLOOKUP(B127,'[2]Sheet1'!$C$2:$F$384,3,0)</f>
        <v>3004 50 39</v>
      </c>
      <c r="H127" s="23">
        <f>VLOOKUP(B127,'[2]Sheet1'!$C$2:$F$384,4,0)</f>
        <v>0.12</v>
      </c>
      <c r="I127" s="24">
        <v>69.5</v>
      </c>
      <c r="J127" s="25">
        <f t="shared" si="9"/>
        <v>12.41</v>
      </c>
      <c r="K127" s="25">
        <f t="shared" si="16"/>
        <v>57.09</v>
      </c>
      <c r="L127" s="25">
        <f t="shared" si="13"/>
        <v>49.64</v>
      </c>
      <c r="M127" s="25">
        <f t="shared" si="11"/>
        <v>4.96</v>
      </c>
      <c r="N127" s="25">
        <f t="shared" si="12"/>
        <v>44.68</v>
      </c>
      <c r="O127" s="25">
        <f t="shared" si="17"/>
        <v>7.45</v>
      </c>
    </row>
    <row r="128" spans="1:15" s="10" customFormat="1" ht="18" customHeight="1">
      <c r="A128" s="8" t="s">
        <v>6</v>
      </c>
      <c r="B128" s="8">
        <v>2040000142</v>
      </c>
      <c r="C128" s="9" t="s">
        <v>160</v>
      </c>
      <c r="D128" s="8" t="s">
        <v>69</v>
      </c>
      <c r="E128" s="8" t="s">
        <v>25</v>
      </c>
      <c r="F128" s="8" t="s">
        <v>34</v>
      </c>
      <c r="G128" s="23" t="str">
        <f>VLOOKUP(B128,'[2]Sheet1'!$C$2:$F$384,3,0)</f>
        <v>3004 10 90</v>
      </c>
      <c r="H128" s="23">
        <f>VLOOKUP(B128,'[2]Sheet1'!$C$2:$F$384,4,0)</f>
        <v>0.12</v>
      </c>
      <c r="I128" s="24">
        <v>39.06</v>
      </c>
      <c r="J128" s="25">
        <f t="shared" si="9"/>
        <v>6.97</v>
      </c>
      <c r="K128" s="25">
        <f t="shared" si="16"/>
        <v>32.09</v>
      </c>
      <c r="L128" s="25">
        <f t="shared" si="13"/>
        <v>27.900000000000002</v>
      </c>
      <c r="M128" s="25">
        <f t="shared" si="11"/>
        <v>2.79</v>
      </c>
      <c r="N128" s="25">
        <f t="shared" si="12"/>
        <v>25.110000000000003</v>
      </c>
      <c r="O128" s="25">
        <f t="shared" si="17"/>
        <v>4.19</v>
      </c>
    </row>
    <row r="129" spans="1:15" s="10" customFormat="1" ht="18" customHeight="1">
      <c r="A129" s="8" t="s">
        <v>6</v>
      </c>
      <c r="B129" s="8">
        <v>2040000143</v>
      </c>
      <c r="C129" s="9" t="s">
        <v>161</v>
      </c>
      <c r="D129" s="8" t="s">
        <v>33</v>
      </c>
      <c r="E129" s="8" t="s">
        <v>25</v>
      </c>
      <c r="F129" s="8" t="s">
        <v>34</v>
      </c>
      <c r="G129" s="23" t="str">
        <f>VLOOKUP(B129,'[2]Sheet1'!$C$2:$F$384,3,0)</f>
        <v>3004 31 90</v>
      </c>
      <c r="H129" s="23">
        <f>VLOOKUP(B129,'[2]Sheet1'!$C$2:$F$384,4,0)</f>
        <v>0.12</v>
      </c>
      <c r="I129" s="24">
        <v>285</v>
      </c>
      <c r="J129" s="25">
        <f t="shared" si="9"/>
        <v>50.89</v>
      </c>
      <c r="K129" s="25">
        <f t="shared" si="16"/>
        <v>234.11</v>
      </c>
      <c r="L129" s="25">
        <f t="shared" si="13"/>
        <v>203.57000000000002</v>
      </c>
      <c r="M129" s="25">
        <f t="shared" si="11"/>
        <v>20.36</v>
      </c>
      <c r="N129" s="25">
        <f t="shared" si="12"/>
        <v>183.21</v>
      </c>
      <c r="O129" s="25">
        <f t="shared" si="17"/>
        <v>30.54</v>
      </c>
    </row>
    <row r="130" spans="1:15" s="10" customFormat="1" ht="18" customHeight="1">
      <c r="A130" s="8" t="s">
        <v>6</v>
      </c>
      <c r="B130" s="8">
        <v>2040000144</v>
      </c>
      <c r="C130" s="9" t="s">
        <v>162</v>
      </c>
      <c r="D130" s="8" t="s">
        <v>33</v>
      </c>
      <c r="E130" s="8" t="s">
        <v>163</v>
      </c>
      <c r="F130" s="8" t="s">
        <v>34</v>
      </c>
      <c r="G130" s="23" t="str">
        <f>VLOOKUP(B130,'[2]Sheet1'!$C$2:$F$384,3,0)</f>
        <v>3004 31 90</v>
      </c>
      <c r="H130" s="23">
        <f>VLOOKUP(B130,'[2]Sheet1'!$C$2:$F$384,4,0)</f>
        <v>0.12</v>
      </c>
      <c r="I130" s="24">
        <v>289.5</v>
      </c>
      <c r="J130" s="25">
        <f aca="true" t="shared" si="18" ref="J130:J193">ROUND((I130-O130)*20%,2)</f>
        <v>51.7</v>
      </c>
      <c r="K130" s="25">
        <f t="shared" si="16"/>
        <v>237.8</v>
      </c>
      <c r="L130" s="25">
        <f t="shared" si="13"/>
        <v>206.78</v>
      </c>
      <c r="M130" s="25">
        <f aca="true" t="shared" si="19" ref="M130:M193">ROUND((K130-O130)*10%,2)</f>
        <v>20.68</v>
      </c>
      <c r="N130" s="25">
        <f aca="true" t="shared" si="20" ref="N130:N193">+K130-M130-O130</f>
        <v>186.1</v>
      </c>
      <c r="O130" s="25">
        <f t="shared" si="17"/>
        <v>31.02</v>
      </c>
    </row>
    <row r="131" spans="1:15" s="10" customFormat="1" ht="18" customHeight="1">
      <c r="A131" s="8" t="s">
        <v>6</v>
      </c>
      <c r="B131" s="8">
        <v>2040000145</v>
      </c>
      <c r="C131" s="9" t="s">
        <v>164</v>
      </c>
      <c r="D131" s="8" t="s">
        <v>33</v>
      </c>
      <c r="E131" s="8" t="s">
        <v>25</v>
      </c>
      <c r="F131" s="8" t="s">
        <v>23</v>
      </c>
      <c r="G131" s="23" t="str">
        <f>VLOOKUP(B131,'[2]Sheet1'!$C$2:$F$384,3,0)</f>
        <v>3004 90 32</v>
      </c>
      <c r="H131" s="23">
        <f>VLOOKUP(B131,'[2]Sheet1'!$C$2:$F$384,4,0)</f>
        <v>0.12</v>
      </c>
      <c r="I131" s="24">
        <v>81.5</v>
      </c>
      <c r="J131" s="25">
        <f t="shared" si="18"/>
        <v>14.55</v>
      </c>
      <c r="K131" s="25">
        <f t="shared" si="16"/>
        <v>66.95</v>
      </c>
      <c r="L131" s="25">
        <f aca="true" t="shared" si="21" ref="L131:L194">K131-O131</f>
        <v>58.22</v>
      </c>
      <c r="M131" s="25">
        <f t="shared" si="19"/>
        <v>5.82</v>
      </c>
      <c r="N131" s="25">
        <f t="shared" si="20"/>
        <v>52.400000000000006</v>
      </c>
      <c r="O131" s="25">
        <f t="shared" si="17"/>
        <v>8.73</v>
      </c>
    </row>
    <row r="132" spans="1:15" s="10" customFormat="1" ht="18" customHeight="1">
      <c r="A132" s="8" t="s">
        <v>6</v>
      </c>
      <c r="B132" s="8">
        <v>2040000151</v>
      </c>
      <c r="C132" s="9" t="s">
        <v>165</v>
      </c>
      <c r="D132" s="8" t="s">
        <v>28</v>
      </c>
      <c r="E132" s="8" t="s">
        <v>16</v>
      </c>
      <c r="F132" s="8" t="s">
        <v>23</v>
      </c>
      <c r="G132" s="23" t="str">
        <f>VLOOKUP(B132,'[2]Sheet1'!$C$2:$F$384,3,0)</f>
        <v>3004 90 32</v>
      </c>
      <c r="H132" s="23">
        <f>VLOOKUP(B132,'[2]Sheet1'!$C$2:$F$384,4,0)</f>
        <v>0.12</v>
      </c>
      <c r="I132" s="24">
        <v>113.5</v>
      </c>
      <c r="J132" s="25">
        <f t="shared" si="18"/>
        <v>20.27</v>
      </c>
      <c r="K132" s="25">
        <f t="shared" si="16"/>
        <v>93.23</v>
      </c>
      <c r="L132" s="25">
        <f t="shared" si="21"/>
        <v>81.07000000000001</v>
      </c>
      <c r="M132" s="25">
        <f t="shared" si="19"/>
        <v>8.11</v>
      </c>
      <c r="N132" s="25">
        <f t="shared" si="20"/>
        <v>72.96000000000001</v>
      </c>
      <c r="O132" s="25">
        <f t="shared" si="17"/>
        <v>12.16</v>
      </c>
    </row>
    <row r="133" spans="1:15" s="10" customFormat="1" ht="18" customHeight="1">
      <c r="A133" s="8" t="s">
        <v>6</v>
      </c>
      <c r="B133" s="8">
        <v>2040000152</v>
      </c>
      <c r="C133" s="9" t="s">
        <v>166</v>
      </c>
      <c r="D133" s="8" t="s">
        <v>8</v>
      </c>
      <c r="E133" s="8" t="s">
        <v>163</v>
      </c>
      <c r="F133" s="8" t="s">
        <v>89</v>
      </c>
      <c r="G133" s="23" t="str">
        <f>VLOOKUP(B133,'[2]Sheet1'!$C$2:$F$384,3,0)</f>
        <v>3004 90 99</v>
      </c>
      <c r="H133" s="23">
        <f>VLOOKUP(B133,'[2]Sheet1'!$C$2:$F$384,4,0)</f>
        <v>0.12</v>
      </c>
      <c r="I133" s="24">
        <v>878</v>
      </c>
      <c r="J133" s="25">
        <f t="shared" si="18"/>
        <v>156.79</v>
      </c>
      <c r="K133" s="25">
        <f t="shared" si="16"/>
        <v>721.21</v>
      </c>
      <c r="L133" s="25">
        <f t="shared" si="21"/>
        <v>627.1400000000001</v>
      </c>
      <c r="M133" s="25">
        <f t="shared" si="19"/>
        <v>62.71</v>
      </c>
      <c r="N133" s="25">
        <f t="shared" si="20"/>
        <v>564.4300000000001</v>
      </c>
      <c r="O133" s="25">
        <f t="shared" si="17"/>
        <v>94.07</v>
      </c>
    </row>
    <row r="134" spans="1:15" s="10" customFormat="1" ht="18" customHeight="1">
      <c r="A134" s="8" t="s">
        <v>6</v>
      </c>
      <c r="B134" s="8">
        <v>2040000155</v>
      </c>
      <c r="C134" s="9" t="s">
        <v>167</v>
      </c>
      <c r="D134" s="8" t="s">
        <v>120</v>
      </c>
      <c r="E134" s="8" t="s">
        <v>13</v>
      </c>
      <c r="F134" s="8" t="s">
        <v>34</v>
      </c>
      <c r="G134" s="23" t="str">
        <f>VLOOKUP(B134,'[2]Sheet1'!$C$2:$F$384,3,0)</f>
        <v>3004 90 79</v>
      </c>
      <c r="H134" s="23">
        <f>VLOOKUP(B134,'[2]Sheet1'!$C$2:$F$384,4,0)</f>
        <v>0.12</v>
      </c>
      <c r="I134" s="24">
        <v>130.5</v>
      </c>
      <c r="J134" s="25">
        <f t="shared" si="18"/>
        <v>23.3</v>
      </c>
      <c r="K134" s="25">
        <f t="shared" si="16"/>
        <v>107.2</v>
      </c>
      <c r="L134" s="25">
        <f t="shared" si="21"/>
        <v>93.22</v>
      </c>
      <c r="M134" s="25">
        <f t="shared" si="19"/>
        <v>9.32</v>
      </c>
      <c r="N134" s="25">
        <f t="shared" si="20"/>
        <v>83.89999999999999</v>
      </c>
      <c r="O134" s="25">
        <f t="shared" si="17"/>
        <v>13.98</v>
      </c>
    </row>
    <row r="135" spans="1:15" s="10" customFormat="1" ht="18" customHeight="1">
      <c r="A135" s="8" t="s">
        <v>6</v>
      </c>
      <c r="B135" s="8">
        <v>2040000156</v>
      </c>
      <c r="C135" s="9" t="s">
        <v>168</v>
      </c>
      <c r="D135" s="8" t="s">
        <v>73</v>
      </c>
      <c r="E135" s="8" t="s">
        <v>16</v>
      </c>
      <c r="F135" s="8" t="s">
        <v>34</v>
      </c>
      <c r="G135" s="23" t="str">
        <f>VLOOKUP(B135,'[2]Sheet1'!$C$2:$F$384,3,0)</f>
        <v>3004 90 32</v>
      </c>
      <c r="H135" s="23">
        <f>VLOOKUP(B135,'[2]Sheet1'!$C$2:$F$384,4,0)</f>
        <v>0.12</v>
      </c>
      <c r="I135" s="24">
        <v>216.5</v>
      </c>
      <c r="J135" s="25">
        <f t="shared" si="18"/>
        <v>38.66</v>
      </c>
      <c r="K135" s="25">
        <f t="shared" si="16"/>
        <v>177.84</v>
      </c>
      <c r="L135" s="25">
        <f t="shared" si="21"/>
        <v>154.64000000000001</v>
      </c>
      <c r="M135" s="25">
        <f t="shared" si="19"/>
        <v>15.46</v>
      </c>
      <c r="N135" s="25">
        <f t="shared" si="20"/>
        <v>139.18</v>
      </c>
      <c r="O135" s="25">
        <f t="shared" si="17"/>
        <v>23.2</v>
      </c>
    </row>
    <row r="136" spans="1:15" s="10" customFormat="1" ht="18" customHeight="1">
      <c r="A136" s="8" t="s">
        <v>6</v>
      </c>
      <c r="B136" s="8">
        <v>2040000157</v>
      </c>
      <c r="C136" s="9" t="s">
        <v>169</v>
      </c>
      <c r="D136" s="8" t="s">
        <v>170</v>
      </c>
      <c r="E136" s="8" t="s">
        <v>171</v>
      </c>
      <c r="F136" s="8" t="s">
        <v>34</v>
      </c>
      <c r="G136" s="23" t="str">
        <f>VLOOKUP(B136,'[2]Sheet1'!$C$2:$F$384,3,0)</f>
        <v>3004 90 39</v>
      </c>
      <c r="H136" s="23">
        <f>VLOOKUP(B136,'[2]Sheet1'!$C$2:$F$384,4,0)</f>
        <v>0.12</v>
      </c>
      <c r="I136" s="24">
        <v>108.78</v>
      </c>
      <c r="J136" s="25">
        <f t="shared" si="18"/>
        <v>19.42</v>
      </c>
      <c r="K136" s="25">
        <f t="shared" si="16"/>
        <v>89.36</v>
      </c>
      <c r="L136" s="25">
        <f t="shared" si="21"/>
        <v>77.7</v>
      </c>
      <c r="M136" s="25">
        <f t="shared" si="19"/>
        <v>7.77</v>
      </c>
      <c r="N136" s="25">
        <f t="shared" si="20"/>
        <v>69.93</v>
      </c>
      <c r="O136" s="25">
        <f t="shared" si="17"/>
        <v>11.66</v>
      </c>
    </row>
    <row r="137" spans="1:15" s="10" customFormat="1" ht="18" customHeight="1">
      <c r="A137" s="8" t="s">
        <v>6</v>
      </c>
      <c r="B137" s="8">
        <v>2040000159</v>
      </c>
      <c r="C137" s="9" t="s">
        <v>172</v>
      </c>
      <c r="D137" s="8" t="s">
        <v>173</v>
      </c>
      <c r="E137" s="8" t="s">
        <v>171</v>
      </c>
      <c r="F137" s="8" t="s">
        <v>34</v>
      </c>
      <c r="G137" s="23" t="str">
        <f>VLOOKUP(B137,'[2]Sheet1'!$C$2:$F$384,3,0)</f>
        <v>3004 90 39</v>
      </c>
      <c r="H137" s="23">
        <f>VLOOKUP(B137,'[2]Sheet1'!$C$2:$F$384,4,0)</f>
        <v>0.12</v>
      </c>
      <c r="I137" s="24">
        <v>237.5</v>
      </c>
      <c r="J137" s="25">
        <f t="shared" si="18"/>
        <v>42.41</v>
      </c>
      <c r="K137" s="25">
        <f t="shared" si="16"/>
        <v>195.09</v>
      </c>
      <c r="L137" s="25">
        <f t="shared" si="21"/>
        <v>169.64000000000001</v>
      </c>
      <c r="M137" s="25">
        <f t="shared" si="19"/>
        <v>16.96</v>
      </c>
      <c r="N137" s="25">
        <f t="shared" si="20"/>
        <v>152.68</v>
      </c>
      <c r="O137" s="25">
        <f t="shared" si="17"/>
        <v>25.45</v>
      </c>
    </row>
    <row r="138" spans="1:15" s="10" customFormat="1" ht="18" customHeight="1">
      <c r="A138" s="8" t="s">
        <v>6</v>
      </c>
      <c r="B138" s="8">
        <v>2040000160</v>
      </c>
      <c r="C138" s="9" t="s">
        <v>174</v>
      </c>
      <c r="D138" s="8" t="s">
        <v>33</v>
      </c>
      <c r="E138" s="8" t="s">
        <v>25</v>
      </c>
      <c r="F138" s="8" t="s">
        <v>17</v>
      </c>
      <c r="G138" s="23" t="str">
        <f>VLOOKUP(B138,'[2]Sheet1'!$C$2:$F$384,3,0)</f>
        <v>3004 50 20</v>
      </c>
      <c r="H138" s="23">
        <f>VLOOKUP(B138,'[2]Sheet1'!$C$2:$F$384,4,0)</f>
        <v>0.12</v>
      </c>
      <c r="I138" s="24">
        <v>102.3</v>
      </c>
      <c r="J138" s="25">
        <f t="shared" si="18"/>
        <v>18.27</v>
      </c>
      <c r="K138" s="25">
        <f t="shared" si="16"/>
        <v>84.03</v>
      </c>
      <c r="L138" s="25">
        <f t="shared" si="21"/>
        <v>73.07</v>
      </c>
      <c r="M138" s="25">
        <f t="shared" si="19"/>
        <v>7.31</v>
      </c>
      <c r="N138" s="25">
        <f t="shared" si="20"/>
        <v>65.75999999999999</v>
      </c>
      <c r="O138" s="25">
        <f t="shared" si="17"/>
        <v>10.96</v>
      </c>
    </row>
    <row r="139" spans="1:15" s="10" customFormat="1" ht="18" customHeight="1">
      <c r="A139" s="8" t="s">
        <v>6</v>
      </c>
      <c r="B139" s="8">
        <v>2040000164</v>
      </c>
      <c r="C139" s="9" t="s">
        <v>175</v>
      </c>
      <c r="D139" s="8" t="s">
        <v>176</v>
      </c>
      <c r="E139" s="8" t="s">
        <v>16</v>
      </c>
      <c r="F139" s="8" t="s">
        <v>23</v>
      </c>
      <c r="G139" s="23" t="str">
        <f>VLOOKUP(B139,'[2]Sheet1'!$C$2:$F$384,3,0)</f>
        <v>3004 50 39</v>
      </c>
      <c r="H139" s="23">
        <f>VLOOKUP(B139,'[2]Sheet1'!$C$2:$F$384,4,0)</f>
        <v>0.12</v>
      </c>
      <c r="I139" s="24">
        <v>142.39</v>
      </c>
      <c r="J139" s="25">
        <f t="shared" si="18"/>
        <v>25.43</v>
      </c>
      <c r="K139" s="25">
        <f t="shared" si="16"/>
        <v>116.95999999999998</v>
      </c>
      <c r="L139" s="25">
        <f t="shared" si="21"/>
        <v>101.69999999999997</v>
      </c>
      <c r="M139" s="25">
        <f t="shared" si="19"/>
        <v>10.17</v>
      </c>
      <c r="N139" s="25">
        <f t="shared" si="20"/>
        <v>91.52999999999997</v>
      </c>
      <c r="O139" s="25">
        <f t="shared" si="17"/>
        <v>15.26</v>
      </c>
    </row>
    <row r="140" spans="1:15" s="10" customFormat="1" ht="18" customHeight="1">
      <c r="A140" s="8" t="s">
        <v>6</v>
      </c>
      <c r="B140" s="8">
        <v>2040000165</v>
      </c>
      <c r="C140" s="9" t="s">
        <v>177</v>
      </c>
      <c r="D140" s="8" t="s">
        <v>33</v>
      </c>
      <c r="E140" s="8" t="s">
        <v>25</v>
      </c>
      <c r="F140" s="8" t="s">
        <v>17</v>
      </c>
      <c r="G140" s="23" t="str">
        <f>VLOOKUP(B140,'[2]Sheet1'!$C$2:$F$384,3,0)</f>
        <v>3004 90 82</v>
      </c>
      <c r="H140" s="23">
        <f>VLOOKUP(B140,'[2]Sheet1'!$C$2:$F$384,4,0)</f>
        <v>0.12</v>
      </c>
      <c r="I140" s="24">
        <v>95</v>
      </c>
      <c r="J140" s="25">
        <f t="shared" si="18"/>
        <v>16.96</v>
      </c>
      <c r="K140" s="25">
        <f t="shared" si="16"/>
        <v>78.03999999999999</v>
      </c>
      <c r="L140" s="25">
        <f t="shared" si="21"/>
        <v>67.85999999999999</v>
      </c>
      <c r="M140" s="25">
        <f t="shared" si="19"/>
        <v>6.79</v>
      </c>
      <c r="N140" s="25">
        <f t="shared" si="20"/>
        <v>61.069999999999986</v>
      </c>
      <c r="O140" s="25">
        <f t="shared" si="17"/>
        <v>10.18</v>
      </c>
    </row>
    <row r="141" spans="1:15" s="10" customFormat="1" ht="18" customHeight="1">
      <c r="A141" s="8" t="s">
        <v>6</v>
      </c>
      <c r="B141" s="8">
        <v>2040000166</v>
      </c>
      <c r="C141" s="9" t="s">
        <v>178</v>
      </c>
      <c r="D141" s="8" t="s">
        <v>8</v>
      </c>
      <c r="E141" s="8" t="s">
        <v>163</v>
      </c>
      <c r="F141" s="8" t="s">
        <v>23</v>
      </c>
      <c r="G141" s="23" t="str">
        <f>VLOOKUP(B141,'[2]Sheet1'!$C$2:$F$384,3,0)</f>
        <v>3004 50 20</v>
      </c>
      <c r="H141" s="23">
        <f>VLOOKUP(B141,'[2]Sheet1'!$C$2:$F$384,4,0)</f>
        <v>0.12</v>
      </c>
      <c r="I141" s="24">
        <v>132</v>
      </c>
      <c r="J141" s="25">
        <f t="shared" si="18"/>
        <v>23.57</v>
      </c>
      <c r="K141" s="25">
        <f t="shared" si="16"/>
        <v>108.43</v>
      </c>
      <c r="L141" s="25">
        <f t="shared" si="21"/>
        <v>94.29</v>
      </c>
      <c r="M141" s="25">
        <f t="shared" si="19"/>
        <v>9.43</v>
      </c>
      <c r="N141" s="25">
        <f t="shared" si="20"/>
        <v>84.86</v>
      </c>
      <c r="O141" s="25">
        <f t="shared" si="17"/>
        <v>14.14</v>
      </c>
    </row>
    <row r="142" spans="1:15" s="10" customFormat="1" ht="18" customHeight="1">
      <c r="A142" s="8" t="s">
        <v>6</v>
      </c>
      <c r="B142" s="8">
        <v>2040000167</v>
      </c>
      <c r="C142" s="9" t="s">
        <v>179</v>
      </c>
      <c r="D142" s="8" t="s">
        <v>122</v>
      </c>
      <c r="E142" s="8" t="s">
        <v>16</v>
      </c>
      <c r="F142" s="8" t="s">
        <v>23</v>
      </c>
      <c r="G142" s="23" t="str">
        <f>VLOOKUP(B142,'[2]Sheet1'!$C$2:$F$384,3,0)</f>
        <v>3004 90 93</v>
      </c>
      <c r="H142" s="23">
        <f>VLOOKUP(B142,'[2]Sheet1'!$C$2:$F$384,4,0)</f>
        <v>0.12</v>
      </c>
      <c r="I142" s="24">
        <v>77</v>
      </c>
      <c r="J142" s="25">
        <f t="shared" si="18"/>
        <v>13.75</v>
      </c>
      <c r="K142" s="25">
        <f t="shared" si="16"/>
        <v>63.25</v>
      </c>
      <c r="L142" s="25">
        <f t="shared" si="21"/>
        <v>55</v>
      </c>
      <c r="M142" s="25">
        <f t="shared" si="19"/>
        <v>5.5</v>
      </c>
      <c r="N142" s="25">
        <f t="shared" si="20"/>
        <v>49.5</v>
      </c>
      <c r="O142" s="25">
        <f t="shared" si="17"/>
        <v>8.25</v>
      </c>
    </row>
    <row r="143" spans="1:15" s="10" customFormat="1" ht="18" customHeight="1">
      <c r="A143" s="8" t="s">
        <v>6</v>
      </c>
      <c r="B143" s="8">
        <v>2040000169</v>
      </c>
      <c r="C143" s="9" t="s">
        <v>180</v>
      </c>
      <c r="D143" s="8" t="s">
        <v>33</v>
      </c>
      <c r="E143" s="8" t="s">
        <v>25</v>
      </c>
      <c r="F143" s="8" t="s">
        <v>17</v>
      </c>
      <c r="G143" s="23" t="str">
        <f>VLOOKUP(B143,'[2]Sheet1'!$C$2:$F$384,3,0)</f>
        <v>3004 90 75</v>
      </c>
      <c r="H143" s="23">
        <f>VLOOKUP(B143,'[2]Sheet1'!$C$2:$F$384,4,0)</f>
        <v>0.12</v>
      </c>
      <c r="I143" s="24">
        <v>137</v>
      </c>
      <c r="J143" s="25">
        <f t="shared" si="18"/>
        <v>24.46</v>
      </c>
      <c r="K143" s="25">
        <f t="shared" si="16"/>
        <v>112.53999999999999</v>
      </c>
      <c r="L143" s="25">
        <f t="shared" si="21"/>
        <v>97.85999999999999</v>
      </c>
      <c r="M143" s="25">
        <f t="shared" si="19"/>
        <v>9.79</v>
      </c>
      <c r="N143" s="25">
        <f t="shared" si="20"/>
        <v>88.07</v>
      </c>
      <c r="O143" s="25">
        <f t="shared" si="17"/>
        <v>14.68</v>
      </c>
    </row>
    <row r="144" spans="1:15" s="10" customFormat="1" ht="18" customHeight="1">
      <c r="A144" s="8" t="s">
        <v>6</v>
      </c>
      <c r="B144" s="8">
        <v>2040000170</v>
      </c>
      <c r="C144" s="9" t="s">
        <v>181</v>
      </c>
      <c r="D144" s="8" t="s">
        <v>33</v>
      </c>
      <c r="E144" s="8" t="s">
        <v>25</v>
      </c>
      <c r="F144" s="8" t="s">
        <v>17</v>
      </c>
      <c r="G144" s="23" t="str">
        <f>VLOOKUP(B144,'[2]Sheet1'!$C$2:$F$384,3,0)</f>
        <v>3004 90 75</v>
      </c>
      <c r="H144" s="23">
        <f>VLOOKUP(B144,'[2]Sheet1'!$C$2:$F$384,4,0)</f>
        <v>0.12</v>
      </c>
      <c r="I144" s="24">
        <v>203</v>
      </c>
      <c r="J144" s="25">
        <f t="shared" si="18"/>
        <v>36.25</v>
      </c>
      <c r="K144" s="25">
        <f t="shared" si="16"/>
        <v>166.75</v>
      </c>
      <c r="L144" s="25">
        <f t="shared" si="21"/>
        <v>145</v>
      </c>
      <c r="M144" s="25">
        <f t="shared" si="19"/>
        <v>14.5</v>
      </c>
      <c r="N144" s="25">
        <f t="shared" si="20"/>
        <v>130.5</v>
      </c>
      <c r="O144" s="25">
        <f t="shared" si="17"/>
        <v>21.75</v>
      </c>
    </row>
    <row r="145" spans="1:15" s="10" customFormat="1" ht="18" customHeight="1">
      <c r="A145" s="8" t="s">
        <v>6</v>
      </c>
      <c r="B145" s="8">
        <v>2040000171</v>
      </c>
      <c r="C145" s="9" t="s">
        <v>182</v>
      </c>
      <c r="D145" s="8" t="s">
        <v>33</v>
      </c>
      <c r="E145" s="8" t="s">
        <v>25</v>
      </c>
      <c r="F145" s="8" t="s">
        <v>17</v>
      </c>
      <c r="G145" s="23" t="str">
        <f>VLOOKUP(B145,'[2]Sheet1'!$C$2:$F$384,3,0)</f>
        <v>3004 90 75</v>
      </c>
      <c r="H145" s="23">
        <f>VLOOKUP(B145,'[2]Sheet1'!$C$2:$F$384,4,0)</f>
        <v>0.12</v>
      </c>
      <c r="I145" s="24">
        <v>406</v>
      </c>
      <c r="J145" s="25">
        <f t="shared" si="18"/>
        <v>72.5</v>
      </c>
      <c r="K145" s="25">
        <f t="shared" si="16"/>
        <v>333.5</v>
      </c>
      <c r="L145" s="25">
        <f t="shared" si="21"/>
        <v>290</v>
      </c>
      <c r="M145" s="25">
        <f t="shared" si="19"/>
        <v>29</v>
      </c>
      <c r="N145" s="25">
        <f t="shared" si="20"/>
        <v>261</v>
      </c>
      <c r="O145" s="25">
        <f t="shared" si="17"/>
        <v>43.5</v>
      </c>
    </row>
    <row r="146" spans="1:15" s="10" customFormat="1" ht="18" customHeight="1">
      <c r="A146" s="8" t="s">
        <v>6</v>
      </c>
      <c r="B146" s="8">
        <v>2040000191</v>
      </c>
      <c r="C146" s="9" t="s">
        <v>185</v>
      </c>
      <c r="D146" s="8" t="s">
        <v>186</v>
      </c>
      <c r="E146" s="8" t="s">
        <v>16</v>
      </c>
      <c r="F146" s="8" t="s">
        <v>23</v>
      </c>
      <c r="G146" s="26" t="str">
        <f>VLOOKUP(B146,'[2]Sheet1'!$C$2:$F$384,3,0)</f>
        <v>3004 90 39</v>
      </c>
      <c r="H146" s="23">
        <f>VLOOKUP(B146,'[2]Sheet1'!$C$2:$F$384,4,0)</f>
        <v>0.12</v>
      </c>
      <c r="I146" s="24">
        <v>91</v>
      </c>
      <c r="J146" s="25">
        <f t="shared" si="18"/>
        <v>16.25</v>
      </c>
      <c r="K146" s="25">
        <f t="shared" si="16"/>
        <v>74.75</v>
      </c>
      <c r="L146" s="25">
        <f t="shared" si="21"/>
        <v>65</v>
      </c>
      <c r="M146" s="25">
        <f t="shared" si="19"/>
        <v>6.5</v>
      </c>
      <c r="N146" s="25">
        <f t="shared" si="20"/>
        <v>58.5</v>
      </c>
      <c r="O146" s="25">
        <f t="shared" si="17"/>
        <v>9.75</v>
      </c>
    </row>
    <row r="147" spans="1:15" s="10" customFormat="1" ht="18" customHeight="1">
      <c r="A147" s="8" t="s">
        <v>6</v>
      </c>
      <c r="B147" s="8">
        <v>2040001220</v>
      </c>
      <c r="C147" s="9" t="s">
        <v>190</v>
      </c>
      <c r="D147" s="8" t="s">
        <v>8</v>
      </c>
      <c r="E147" s="8" t="s">
        <v>191</v>
      </c>
      <c r="F147" s="8" t="s">
        <v>23</v>
      </c>
      <c r="G147" s="26" t="str">
        <f>VLOOKUP(B147,'[2]Sheet1'!$C$2:$F$384,3,0)</f>
        <v>3004 90 69</v>
      </c>
      <c r="H147" s="23">
        <f>VLOOKUP(B147,'[2]Sheet1'!$C$2:$F$384,4,0)</f>
        <v>0.12</v>
      </c>
      <c r="I147" s="24">
        <v>132</v>
      </c>
      <c r="J147" s="25">
        <f t="shared" si="18"/>
        <v>23.57</v>
      </c>
      <c r="K147" s="25">
        <f t="shared" si="16"/>
        <v>108.43</v>
      </c>
      <c r="L147" s="25">
        <f t="shared" si="21"/>
        <v>94.29</v>
      </c>
      <c r="M147" s="25">
        <f t="shared" si="19"/>
        <v>9.43</v>
      </c>
      <c r="N147" s="25">
        <f t="shared" si="20"/>
        <v>84.86</v>
      </c>
      <c r="O147" s="25">
        <f t="shared" si="17"/>
        <v>14.14</v>
      </c>
    </row>
    <row r="148" spans="1:15" s="10" customFormat="1" ht="18" customHeight="1">
      <c r="A148" s="8" t="s">
        <v>6</v>
      </c>
      <c r="B148" s="8">
        <v>2040001221</v>
      </c>
      <c r="C148" s="9" t="s">
        <v>192</v>
      </c>
      <c r="D148" s="8" t="s">
        <v>8</v>
      </c>
      <c r="E148" s="8" t="s">
        <v>191</v>
      </c>
      <c r="F148" s="8" t="s">
        <v>23</v>
      </c>
      <c r="G148" s="26" t="str">
        <f>VLOOKUP(B148,'[2]Sheet1'!$C$2:$F$384,3,0)</f>
        <v>3004 90 69</v>
      </c>
      <c r="H148" s="23">
        <f>VLOOKUP(B148,'[2]Sheet1'!$C$2:$F$384,4,0)</f>
        <v>0.12</v>
      </c>
      <c r="I148" s="24">
        <v>234.3</v>
      </c>
      <c r="J148" s="25">
        <f t="shared" si="18"/>
        <v>41.84</v>
      </c>
      <c r="K148" s="25">
        <f t="shared" si="16"/>
        <v>192.46</v>
      </c>
      <c r="L148" s="25">
        <f t="shared" si="21"/>
        <v>167.36</v>
      </c>
      <c r="M148" s="25">
        <f t="shared" si="19"/>
        <v>16.74</v>
      </c>
      <c r="N148" s="25">
        <f t="shared" si="20"/>
        <v>150.62</v>
      </c>
      <c r="O148" s="25">
        <f t="shared" si="17"/>
        <v>25.1</v>
      </c>
    </row>
    <row r="149" spans="1:15" s="10" customFormat="1" ht="18" customHeight="1">
      <c r="A149" s="8" t="s">
        <v>6</v>
      </c>
      <c r="B149" s="8">
        <v>2040001222</v>
      </c>
      <c r="C149" s="9" t="s">
        <v>193</v>
      </c>
      <c r="D149" s="8" t="s">
        <v>8</v>
      </c>
      <c r="E149" s="8" t="s">
        <v>191</v>
      </c>
      <c r="F149" s="8" t="s">
        <v>23</v>
      </c>
      <c r="G149" s="26" t="str">
        <f>VLOOKUP(B149,'[2]Sheet1'!$C$2:$F$384,3,0)</f>
        <v>3004 90 69</v>
      </c>
      <c r="H149" s="23">
        <f>VLOOKUP(B149,'[2]Sheet1'!$C$2:$F$384,4,0)</f>
        <v>0.12</v>
      </c>
      <c r="I149" s="24">
        <v>168.3</v>
      </c>
      <c r="J149" s="25">
        <f t="shared" si="18"/>
        <v>30.05</v>
      </c>
      <c r="K149" s="25">
        <f t="shared" si="16"/>
        <v>138.25</v>
      </c>
      <c r="L149" s="25">
        <f t="shared" si="21"/>
        <v>120.22</v>
      </c>
      <c r="M149" s="25">
        <f t="shared" si="19"/>
        <v>12.02</v>
      </c>
      <c r="N149" s="25">
        <f t="shared" si="20"/>
        <v>108.2</v>
      </c>
      <c r="O149" s="25">
        <f t="shared" si="17"/>
        <v>18.03</v>
      </c>
    </row>
    <row r="150" spans="1:15" s="10" customFormat="1" ht="18" customHeight="1">
      <c r="A150" s="8" t="s">
        <v>6</v>
      </c>
      <c r="B150" s="8">
        <v>2040001223</v>
      </c>
      <c r="C150" s="9" t="s">
        <v>194</v>
      </c>
      <c r="D150" s="8" t="s">
        <v>8</v>
      </c>
      <c r="E150" s="8" t="s">
        <v>191</v>
      </c>
      <c r="F150" s="8" t="s">
        <v>23</v>
      </c>
      <c r="G150" s="26" t="str">
        <f>VLOOKUP(B150,'[2]Sheet1'!$C$2:$F$384,3,0)</f>
        <v>3004 90 69</v>
      </c>
      <c r="H150" s="23">
        <f>VLOOKUP(B150,'[2]Sheet1'!$C$2:$F$384,4,0)</f>
        <v>0.12</v>
      </c>
      <c r="I150" s="24">
        <v>233</v>
      </c>
      <c r="J150" s="25">
        <f t="shared" si="18"/>
        <v>41.61</v>
      </c>
      <c r="K150" s="25">
        <f t="shared" si="16"/>
        <v>191.39</v>
      </c>
      <c r="L150" s="25">
        <f t="shared" si="21"/>
        <v>166.42999999999998</v>
      </c>
      <c r="M150" s="25">
        <f t="shared" si="19"/>
        <v>16.64</v>
      </c>
      <c r="N150" s="25">
        <f t="shared" si="20"/>
        <v>149.79</v>
      </c>
      <c r="O150" s="25">
        <f t="shared" si="17"/>
        <v>24.96</v>
      </c>
    </row>
    <row r="151" spans="1:15" s="10" customFormat="1" ht="18" customHeight="1">
      <c r="A151" s="8" t="s">
        <v>6</v>
      </c>
      <c r="B151" s="8">
        <v>2040001240</v>
      </c>
      <c r="C151" s="9" t="s">
        <v>195</v>
      </c>
      <c r="D151" s="8" t="s">
        <v>8</v>
      </c>
      <c r="E151" s="8" t="s">
        <v>191</v>
      </c>
      <c r="F151" s="8" t="s">
        <v>23</v>
      </c>
      <c r="G151" s="26" t="str">
        <f>VLOOKUP(B151,'[2]Sheet1'!$C$2:$F$384,3,0)</f>
        <v>3004 50 90</v>
      </c>
      <c r="H151" s="23">
        <f>VLOOKUP(B151,'[2]Sheet1'!$C$2:$F$384,4,0)</f>
        <v>0.12</v>
      </c>
      <c r="I151" s="24">
        <v>168</v>
      </c>
      <c r="J151" s="25">
        <f t="shared" si="18"/>
        <v>30</v>
      </c>
      <c r="K151" s="25">
        <f t="shared" si="16"/>
        <v>138</v>
      </c>
      <c r="L151" s="25">
        <f t="shared" si="21"/>
        <v>120</v>
      </c>
      <c r="M151" s="25">
        <f t="shared" si="19"/>
        <v>12</v>
      </c>
      <c r="N151" s="25">
        <f t="shared" si="20"/>
        <v>108</v>
      </c>
      <c r="O151" s="25">
        <f t="shared" si="17"/>
        <v>18</v>
      </c>
    </row>
    <row r="152" spans="1:15" s="10" customFormat="1" ht="18" customHeight="1">
      <c r="A152" s="8" t="s">
        <v>6</v>
      </c>
      <c r="B152" s="8">
        <v>2040001246</v>
      </c>
      <c r="C152" s="9" t="s">
        <v>196</v>
      </c>
      <c r="D152" s="8" t="s">
        <v>8</v>
      </c>
      <c r="E152" s="8" t="s">
        <v>191</v>
      </c>
      <c r="F152" s="8" t="s">
        <v>23</v>
      </c>
      <c r="G152" s="26" t="str">
        <f>VLOOKUP(B152,'[2]Sheet1'!$C$2:$F$384,3,0)</f>
        <v>3004 10 30</v>
      </c>
      <c r="H152" s="23">
        <f>VLOOKUP(B152,'[2]Sheet1'!$C$2:$F$384,4,0)</f>
        <v>0.12</v>
      </c>
      <c r="I152" s="24">
        <v>61.43</v>
      </c>
      <c r="J152" s="25">
        <f t="shared" si="18"/>
        <v>10.97</v>
      </c>
      <c r="K152" s="25">
        <f t="shared" si="16"/>
        <v>50.46</v>
      </c>
      <c r="L152" s="25">
        <f t="shared" si="21"/>
        <v>43.88</v>
      </c>
      <c r="M152" s="25">
        <f t="shared" si="19"/>
        <v>4.39</v>
      </c>
      <c r="N152" s="25">
        <f t="shared" si="20"/>
        <v>39.49</v>
      </c>
      <c r="O152" s="25">
        <f t="shared" si="17"/>
        <v>6.58</v>
      </c>
    </row>
    <row r="153" spans="1:15" s="10" customFormat="1" ht="18" customHeight="1">
      <c r="A153" s="8" t="s">
        <v>6</v>
      </c>
      <c r="B153" s="8">
        <v>2040001247</v>
      </c>
      <c r="C153" s="9" t="s">
        <v>197</v>
      </c>
      <c r="D153" s="8" t="s">
        <v>8</v>
      </c>
      <c r="E153" s="8" t="s">
        <v>191</v>
      </c>
      <c r="F153" s="8" t="s">
        <v>23</v>
      </c>
      <c r="G153" s="26" t="str">
        <f>VLOOKUP(B153,'[2]Sheet1'!$C$2:$F$384,3,0)</f>
        <v>3004 10 30</v>
      </c>
      <c r="H153" s="23">
        <f>VLOOKUP(B153,'[2]Sheet1'!$C$2:$F$384,4,0)</f>
        <v>0.12</v>
      </c>
      <c r="I153" s="24">
        <v>108.85</v>
      </c>
      <c r="J153" s="25">
        <f t="shared" si="18"/>
        <v>19.44</v>
      </c>
      <c r="K153" s="25">
        <f t="shared" si="16"/>
        <v>89.41</v>
      </c>
      <c r="L153" s="25">
        <f t="shared" si="21"/>
        <v>77.75</v>
      </c>
      <c r="M153" s="25">
        <f t="shared" si="19"/>
        <v>7.78</v>
      </c>
      <c r="N153" s="25">
        <f t="shared" si="20"/>
        <v>69.97</v>
      </c>
      <c r="O153" s="25">
        <f t="shared" si="17"/>
        <v>11.66</v>
      </c>
    </row>
    <row r="154" spans="1:15" s="10" customFormat="1" ht="18" customHeight="1">
      <c r="A154" s="8" t="s">
        <v>6</v>
      </c>
      <c r="B154" s="8">
        <v>2040001249</v>
      </c>
      <c r="C154" s="9" t="s">
        <v>198</v>
      </c>
      <c r="D154" s="8" t="s">
        <v>12</v>
      </c>
      <c r="E154" s="8" t="s">
        <v>16</v>
      </c>
      <c r="F154" s="8" t="s">
        <v>23</v>
      </c>
      <c r="G154" s="26" t="str">
        <f>VLOOKUP(B154,'[2]Sheet1'!$C$2:$F$384,3,0)</f>
        <v>3004 10 30</v>
      </c>
      <c r="H154" s="23">
        <f>VLOOKUP(B154,'[2]Sheet1'!$C$2:$F$384,4,0)</f>
        <v>0.12</v>
      </c>
      <c r="I154" s="24">
        <v>53.96</v>
      </c>
      <c r="J154" s="25">
        <f t="shared" si="18"/>
        <v>9.64</v>
      </c>
      <c r="K154" s="25">
        <f t="shared" si="16"/>
        <v>44.32</v>
      </c>
      <c r="L154" s="25">
        <f t="shared" si="21"/>
        <v>38.54</v>
      </c>
      <c r="M154" s="25">
        <f t="shared" si="19"/>
        <v>3.85</v>
      </c>
      <c r="N154" s="25">
        <f t="shared" si="20"/>
        <v>34.69</v>
      </c>
      <c r="O154" s="25">
        <f t="shared" si="17"/>
        <v>5.78</v>
      </c>
    </row>
    <row r="155" spans="1:15" s="10" customFormat="1" ht="18" customHeight="1">
      <c r="A155" s="8" t="s">
        <v>6</v>
      </c>
      <c r="B155" s="8">
        <v>2040001253</v>
      </c>
      <c r="C155" s="9" t="s">
        <v>199</v>
      </c>
      <c r="D155" s="8" t="s">
        <v>8</v>
      </c>
      <c r="E155" s="8" t="s">
        <v>191</v>
      </c>
      <c r="F155" s="8" t="s">
        <v>23</v>
      </c>
      <c r="G155" s="26" t="str">
        <f>VLOOKUP(B155,'[2]Sheet1'!$C$2:$F$384,3,0)</f>
        <v>3004 10 30</v>
      </c>
      <c r="H155" s="23">
        <f>VLOOKUP(B155,'[2]Sheet1'!$C$2:$F$384,4,0)</f>
        <v>0.12</v>
      </c>
      <c r="I155" s="24">
        <v>108.3</v>
      </c>
      <c r="J155" s="25">
        <f t="shared" si="18"/>
        <v>19.34</v>
      </c>
      <c r="K155" s="25">
        <f t="shared" si="16"/>
        <v>88.96</v>
      </c>
      <c r="L155" s="25">
        <f t="shared" si="21"/>
        <v>77.36</v>
      </c>
      <c r="M155" s="25">
        <f t="shared" si="19"/>
        <v>7.74</v>
      </c>
      <c r="N155" s="25">
        <f t="shared" si="20"/>
        <v>69.62</v>
      </c>
      <c r="O155" s="25">
        <f t="shared" si="17"/>
        <v>11.6</v>
      </c>
    </row>
    <row r="156" spans="1:15" s="10" customFormat="1" ht="18" customHeight="1">
      <c r="A156" s="8" t="s">
        <v>6</v>
      </c>
      <c r="B156" s="8">
        <v>2040001254</v>
      </c>
      <c r="C156" s="9" t="s">
        <v>200</v>
      </c>
      <c r="D156" s="8" t="s">
        <v>8</v>
      </c>
      <c r="E156" s="8" t="s">
        <v>191</v>
      </c>
      <c r="F156" s="8" t="s">
        <v>23</v>
      </c>
      <c r="G156" s="26" t="str">
        <f>VLOOKUP(B156,'[2]Sheet1'!$C$2:$F$384,3,0)</f>
        <v>3004 10 30</v>
      </c>
      <c r="H156" s="23">
        <f>VLOOKUP(B156,'[2]Sheet1'!$C$2:$F$384,4,0)</f>
        <v>0.12</v>
      </c>
      <c r="I156" s="24">
        <v>145.2</v>
      </c>
      <c r="J156" s="25">
        <f t="shared" si="18"/>
        <v>25.93</v>
      </c>
      <c r="K156" s="25">
        <f t="shared" si="16"/>
        <v>119.26999999999998</v>
      </c>
      <c r="L156" s="25">
        <f t="shared" si="21"/>
        <v>103.70999999999998</v>
      </c>
      <c r="M156" s="25">
        <f t="shared" si="19"/>
        <v>10.37</v>
      </c>
      <c r="N156" s="25">
        <f t="shared" si="20"/>
        <v>93.33999999999997</v>
      </c>
      <c r="O156" s="25">
        <f t="shared" si="17"/>
        <v>15.56</v>
      </c>
    </row>
    <row r="157" spans="1:15" s="10" customFormat="1" ht="18" customHeight="1">
      <c r="A157" s="8" t="s">
        <v>6</v>
      </c>
      <c r="B157" s="8">
        <v>2040001255</v>
      </c>
      <c r="C157" s="9" t="s">
        <v>201</v>
      </c>
      <c r="D157" s="8" t="s">
        <v>8</v>
      </c>
      <c r="E157" s="8" t="s">
        <v>191</v>
      </c>
      <c r="F157" s="8" t="s">
        <v>23</v>
      </c>
      <c r="G157" s="26" t="str">
        <f>VLOOKUP(B157,'[2]Sheet1'!$C$2:$F$384,3,0)</f>
        <v>3004 10 30</v>
      </c>
      <c r="H157" s="23">
        <f>VLOOKUP(B157,'[2]Sheet1'!$C$2:$F$384,4,0)</f>
        <v>0.12</v>
      </c>
      <c r="I157" s="24">
        <v>153.56</v>
      </c>
      <c r="J157" s="25">
        <f t="shared" si="18"/>
        <v>27.42</v>
      </c>
      <c r="K157" s="25">
        <f t="shared" si="16"/>
        <v>126.14</v>
      </c>
      <c r="L157" s="25">
        <f t="shared" si="21"/>
        <v>109.69</v>
      </c>
      <c r="M157" s="25">
        <f t="shared" si="19"/>
        <v>10.97</v>
      </c>
      <c r="N157" s="25">
        <f t="shared" si="20"/>
        <v>98.72</v>
      </c>
      <c r="O157" s="25">
        <f aca="true" t="shared" si="22" ref="O157:O189">ROUND(I157*12%/112%,2)</f>
        <v>16.45</v>
      </c>
    </row>
    <row r="158" spans="1:15" s="10" customFormat="1" ht="18" customHeight="1">
      <c r="A158" s="8" t="s">
        <v>6</v>
      </c>
      <c r="B158" s="8">
        <v>2040003349</v>
      </c>
      <c r="C158" s="9" t="s">
        <v>202</v>
      </c>
      <c r="D158" s="8" t="s">
        <v>33</v>
      </c>
      <c r="E158" s="8" t="s">
        <v>9</v>
      </c>
      <c r="F158" s="8" t="s">
        <v>10</v>
      </c>
      <c r="G158" s="26" t="str">
        <f>VLOOKUP(B158,'[2]Sheet1'!$C$2:$F$384,3,0)</f>
        <v>3004 90 99</v>
      </c>
      <c r="H158" s="23">
        <f>VLOOKUP(B158,'[2]Sheet1'!$C$2:$F$384,4,0)</f>
        <v>0.12</v>
      </c>
      <c r="I158" s="24">
        <v>73.5</v>
      </c>
      <c r="J158" s="25">
        <f t="shared" si="18"/>
        <v>13.12</v>
      </c>
      <c r="K158" s="25">
        <f t="shared" si="16"/>
        <v>60.38</v>
      </c>
      <c r="L158" s="25">
        <f t="shared" si="21"/>
        <v>52.5</v>
      </c>
      <c r="M158" s="25">
        <f t="shared" si="19"/>
        <v>5.25</v>
      </c>
      <c r="N158" s="25">
        <f t="shared" si="20"/>
        <v>47.25</v>
      </c>
      <c r="O158" s="25">
        <f t="shared" si="22"/>
        <v>7.88</v>
      </c>
    </row>
    <row r="159" spans="1:15" s="10" customFormat="1" ht="18" customHeight="1">
      <c r="A159" s="8" t="s">
        <v>6</v>
      </c>
      <c r="B159" s="8">
        <v>2040003350</v>
      </c>
      <c r="C159" s="9" t="s">
        <v>203</v>
      </c>
      <c r="D159" s="8" t="s">
        <v>33</v>
      </c>
      <c r="E159" s="8" t="s">
        <v>9</v>
      </c>
      <c r="F159" s="8" t="s">
        <v>10</v>
      </c>
      <c r="G159" s="26" t="str">
        <f>VLOOKUP(B159,'[2]Sheet1'!$C$2:$F$384,3,0)</f>
        <v>3004 90 99</v>
      </c>
      <c r="H159" s="23">
        <f>VLOOKUP(B159,'[2]Sheet1'!$C$2:$F$384,4,0)</f>
        <v>0.12</v>
      </c>
      <c r="I159" s="24">
        <v>99.5</v>
      </c>
      <c r="J159" s="25">
        <f t="shared" si="18"/>
        <v>17.77</v>
      </c>
      <c r="K159" s="25">
        <f t="shared" si="16"/>
        <v>81.73</v>
      </c>
      <c r="L159" s="25">
        <f t="shared" si="21"/>
        <v>71.07000000000001</v>
      </c>
      <c r="M159" s="25">
        <f t="shared" si="19"/>
        <v>7.11</v>
      </c>
      <c r="N159" s="25">
        <f t="shared" si="20"/>
        <v>63.96000000000001</v>
      </c>
      <c r="O159" s="25">
        <f t="shared" si="22"/>
        <v>10.66</v>
      </c>
    </row>
    <row r="160" spans="1:15" s="10" customFormat="1" ht="18" customHeight="1">
      <c r="A160" s="8" t="s">
        <v>6</v>
      </c>
      <c r="B160" s="8">
        <v>2040003353</v>
      </c>
      <c r="C160" s="9" t="s">
        <v>204</v>
      </c>
      <c r="D160" s="8" t="s">
        <v>154</v>
      </c>
      <c r="E160" s="8" t="s">
        <v>205</v>
      </c>
      <c r="F160" s="8" t="s">
        <v>48</v>
      </c>
      <c r="G160" s="26" t="str">
        <f>VLOOKUP(B160,'[2]Sheet1'!$C$2:$F$384,3,0)</f>
        <v>3004 90 39</v>
      </c>
      <c r="H160" s="23">
        <f>VLOOKUP(B160,'[2]Sheet1'!$C$2:$F$384,4,0)</f>
        <v>0.12</v>
      </c>
      <c r="I160" s="24">
        <v>20</v>
      </c>
      <c r="J160" s="25">
        <f t="shared" si="18"/>
        <v>3.57</v>
      </c>
      <c r="K160" s="25">
        <f t="shared" si="16"/>
        <v>16.43</v>
      </c>
      <c r="L160" s="25">
        <f t="shared" si="21"/>
        <v>14.29</v>
      </c>
      <c r="M160" s="25">
        <f t="shared" si="19"/>
        <v>1.43</v>
      </c>
      <c r="N160" s="25">
        <f t="shared" si="20"/>
        <v>12.86</v>
      </c>
      <c r="O160" s="25">
        <f t="shared" si="22"/>
        <v>2.14</v>
      </c>
    </row>
    <row r="161" spans="1:15" s="10" customFormat="1" ht="18" customHeight="1">
      <c r="A161" s="8" t="s">
        <v>6</v>
      </c>
      <c r="B161" s="8">
        <v>2040003354</v>
      </c>
      <c r="C161" s="9" t="s">
        <v>206</v>
      </c>
      <c r="D161" s="8" t="s">
        <v>137</v>
      </c>
      <c r="E161" s="8" t="s">
        <v>16</v>
      </c>
      <c r="F161" s="8" t="s">
        <v>48</v>
      </c>
      <c r="G161" s="26" t="str">
        <f>VLOOKUP(B161,'[2]Sheet1'!$C$2:$F$384,3,0)</f>
        <v>3004 50 90</v>
      </c>
      <c r="H161" s="23">
        <f>VLOOKUP(B161,'[2]Sheet1'!$C$2:$F$384,4,0)</f>
        <v>0.12</v>
      </c>
      <c r="I161" s="24">
        <v>215</v>
      </c>
      <c r="J161" s="25">
        <f t="shared" si="18"/>
        <v>38.39</v>
      </c>
      <c r="K161" s="25">
        <f t="shared" si="16"/>
        <v>176.61</v>
      </c>
      <c r="L161" s="25">
        <f t="shared" si="21"/>
        <v>153.57000000000002</v>
      </c>
      <c r="M161" s="25">
        <f t="shared" si="19"/>
        <v>15.36</v>
      </c>
      <c r="N161" s="25">
        <f t="shared" si="20"/>
        <v>138.21</v>
      </c>
      <c r="O161" s="25">
        <f t="shared" si="22"/>
        <v>23.04</v>
      </c>
    </row>
    <row r="162" spans="1:15" s="10" customFormat="1" ht="18" customHeight="1">
      <c r="A162" s="8" t="s">
        <v>6</v>
      </c>
      <c r="B162" s="8">
        <v>2040003355</v>
      </c>
      <c r="C162" s="9" t="s">
        <v>207</v>
      </c>
      <c r="D162" s="8" t="s">
        <v>33</v>
      </c>
      <c r="E162" s="8" t="s">
        <v>9</v>
      </c>
      <c r="F162" s="8" t="s">
        <v>48</v>
      </c>
      <c r="G162" s="26" t="str">
        <f>VLOOKUP(B162,'[2]Sheet1'!$C$2:$F$384,3,0)</f>
        <v>3004 50 10</v>
      </c>
      <c r="H162" s="23">
        <f>VLOOKUP(B162,'[2]Sheet1'!$C$2:$F$384,4,0)</f>
        <v>0.12</v>
      </c>
      <c r="I162" s="24">
        <v>102.5</v>
      </c>
      <c r="J162" s="25">
        <f t="shared" si="18"/>
        <v>18.3</v>
      </c>
      <c r="K162" s="25">
        <f t="shared" si="16"/>
        <v>84.2</v>
      </c>
      <c r="L162" s="25">
        <f t="shared" si="21"/>
        <v>73.22</v>
      </c>
      <c r="M162" s="25">
        <f t="shared" si="19"/>
        <v>7.32</v>
      </c>
      <c r="N162" s="25">
        <f t="shared" si="20"/>
        <v>65.89999999999999</v>
      </c>
      <c r="O162" s="25">
        <f t="shared" si="22"/>
        <v>10.98</v>
      </c>
    </row>
    <row r="163" spans="1:15" s="10" customFormat="1" ht="18" customHeight="1">
      <c r="A163" s="8" t="s">
        <v>6</v>
      </c>
      <c r="B163" s="8">
        <v>2040003356</v>
      </c>
      <c r="C163" s="9" t="s">
        <v>208</v>
      </c>
      <c r="D163" s="8" t="s">
        <v>209</v>
      </c>
      <c r="E163" s="8" t="s">
        <v>9</v>
      </c>
      <c r="F163" s="8" t="s">
        <v>10</v>
      </c>
      <c r="G163" s="26" t="str">
        <f>VLOOKUP(B163,'[2]Sheet1'!$C$2:$F$384,3,0)</f>
        <v>3004 20 69</v>
      </c>
      <c r="H163" s="23">
        <f>VLOOKUP(B163,'[2]Sheet1'!$C$2:$F$384,4,0)</f>
        <v>0.12</v>
      </c>
      <c r="I163" s="24">
        <v>46</v>
      </c>
      <c r="J163" s="25">
        <f t="shared" si="18"/>
        <v>8.21</v>
      </c>
      <c r="K163" s="25">
        <f t="shared" si="16"/>
        <v>37.79</v>
      </c>
      <c r="L163" s="25">
        <f t="shared" si="21"/>
        <v>32.86</v>
      </c>
      <c r="M163" s="25">
        <f t="shared" si="19"/>
        <v>3.29</v>
      </c>
      <c r="N163" s="25">
        <f t="shared" si="20"/>
        <v>29.57</v>
      </c>
      <c r="O163" s="25">
        <f t="shared" si="22"/>
        <v>4.93</v>
      </c>
    </row>
    <row r="164" spans="1:15" s="10" customFormat="1" ht="18" customHeight="1">
      <c r="A164" s="8" t="s">
        <v>6</v>
      </c>
      <c r="B164" s="8">
        <v>2040003357</v>
      </c>
      <c r="C164" s="9" t="s">
        <v>210</v>
      </c>
      <c r="D164" s="8" t="s">
        <v>154</v>
      </c>
      <c r="E164" s="8" t="s">
        <v>205</v>
      </c>
      <c r="F164" s="8" t="s">
        <v>48</v>
      </c>
      <c r="G164" s="26" t="str">
        <f>VLOOKUP(B164,'[2]Sheet1'!$C$2:$F$384,3,0)</f>
        <v>3004 90 39</v>
      </c>
      <c r="H164" s="23">
        <f>VLOOKUP(B164,'[2]Sheet1'!$C$2:$F$384,4,0)</f>
        <v>0.12</v>
      </c>
      <c r="I164" s="24">
        <v>37</v>
      </c>
      <c r="J164" s="25">
        <f t="shared" si="18"/>
        <v>6.61</v>
      </c>
      <c r="K164" s="25">
        <f t="shared" si="16"/>
        <v>30.39</v>
      </c>
      <c r="L164" s="25">
        <f t="shared" si="21"/>
        <v>26.43</v>
      </c>
      <c r="M164" s="25">
        <f t="shared" si="19"/>
        <v>2.64</v>
      </c>
      <c r="N164" s="25">
        <f t="shared" si="20"/>
        <v>23.79</v>
      </c>
      <c r="O164" s="25">
        <f t="shared" si="22"/>
        <v>3.96</v>
      </c>
    </row>
    <row r="165" spans="1:15" s="10" customFormat="1" ht="18" customHeight="1">
      <c r="A165" s="8" t="s">
        <v>6</v>
      </c>
      <c r="B165" s="8">
        <v>2040003358</v>
      </c>
      <c r="C165" s="9" t="s">
        <v>211</v>
      </c>
      <c r="D165" s="8" t="s">
        <v>212</v>
      </c>
      <c r="E165" s="8" t="s">
        <v>9</v>
      </c>
      <c r="F165" s="8" t="s">
        <v>10</v>
      </c>
      <c r="G165" s="26" t="str">
        <f>VLOOKUP(B165,'[2]Sheet1'!$C$2:$F$384,3,0)</f>
        <v>3004 90 39</v>
      </c>
      <c r="H165" s="23">
        <f>VLOOKUP(B165,'[2]Sheet1'!$C$2:$F$384,4,0)</f>
        <v>0.12</v>
      </c>
      <c r="I165" s="24">
        <v>223.5</v>
      </c>
      <c r="J165" s="25">
        <f t="shared" si="18"/>
        <v>39.91</v>
      </c>
      <c r="K165" s="25">
        <f t="shared" si="16"/>
        <v>183.59</v>
      </c>
      <c r="L165" s="25">
        <f t="shared" si="21"/>
        <v>159.64000000000001</v>
      </c>
      <c r="M165" s="25">
        <f t="shared" si="19"/>
        <v>15.96</v>
      </c>
      <c r="N165" s="25">
        <f t="shared" si="20"/>
        <v>143.68</v>
      </c>
      <c r="O165" s="25">
        <f t="shared" si="22"/>
        <v>23.95</v>
      </c>
    </row>
    <row r="166" spans="1:15" s="10" customFormat="1" ht="18" customHeight="1">
      <c r="A166" s="8" t="s">
        <v>6</v>
      </c>
      <c r="B166" s="8">
        <v>2040003473</v>
      </c>
      <c r="C166" s="9" t="s">
        <v>213</v>
      </c>
      <c r="D166" s="8" t="s">
        <v>33</v>
      </c>
      <c r="E166" s="8" t="s">
        <v>25</v>
      </c>
      <c r="F166" s="8" t="s">
        <v>17</v>
      </c>
      <c r="G166" s="26" t="str">
        <f>VLOOKUP(B166,'[2]Sheet1'!$C$2:$F$384,3,0)</f>
        <v>3004 31 90</v>
      </c>
      <c r="H166" s="23">
        <f>VLOOKUP(B166,'[2]Sheet1'!$C$2:$F$384,4,0)</f>
        <v>0.12</v>
      </c>
      <c r="I166" s="24">
        <v>60</v>
      </c>
      <c r="J166" s="25">
        <f t="shared" si="18"/>
        <v>10.71</v>
      </c>
      <c r="K166" s="25">
        <f t="shared" si="16"/>
        <v>49.29</v>
      </c>
      <c r="L166" s="25">
        <f t="shared" si="21"/>
        <v>42.86</v>
      </c>
      <c r="M166" s="25">
        <f t="shared" si="19"/>
        <v>4.29</v>
      </c>
      <c r="N166" s="25">
        <f t="shared" si="20"/>
        <v>38.57</v>
      </c>
      <c r="O166" s="25">
        <f t="shared" si="22"/>
        <v>6.43</v>
      </c>
    </row>
    <row r="167" spans="1:15" s="10" customFormat="1" ht="18" customHeight="1">
      <c r="A167" s="8" t="s">
        <v>6</v>
      </c>
      <c r="B167" s="8">
        <v>2040003474</v>
      </c>
      <c r="C167" s="9" t="s">
        <v>214</v>
      </c>
      <c r="D167" s="8" t="s">
        <v>33</v>
      </c>
      <c r="E167" s="8" t="s">
        <v>25</v>
      </c>
      <c r="F167" s="8" t="s">
        <v>17</v>
      </c>
      <c r="G167" s="26" t="str">
        <f>VLOOKUP(B167,'[2]Sheet1'!$C$2:$F$384,3,0)</f>
        <v>3004 31 90</v>
      </c>
      <c r="H167" s="23">
        <f>VLOOKUP(B167,'[2]Sheet1'!$C$2:$F$384,4,0)</f>
        <v>0.12</v>
      </c>
      <c r="I167" s="24">
        <v>80</v>
      </c>
      <c r="J167" s="25">
        <f t="shared" si="18"/>
        <v>14.29</v>
      </c>
      <c r="K167" s="25">
        <f t="shared" si="16"/>
        <v>65.71000000000001</v>
      </c>
      <c r="L167" s="25">
        <f t="shared" si="21"/>
        <v>57.14000000000001</v>
      </c>
      <c r="M167" s="25">
        <f t="shared" si="19"/>
        <v>5.71</v>
      </c>
      <c r="N167" s="25">
        <f t="shared" si="20"/>
        <v>51.43000000000001</v>
      </c>
      <c r="O167" s="25">
        <f t="shared" si="22"/>
        <v>8.57</v>
      </c>
    </row>
    <row r="168" spans="1:15" s="10" customFormat="1" ht="18" customHeight="1">
      <c r="A168" s="8" t="s">
        <v>6</v>
      </c>
      <c r="B168" s="8">
        <v>2040003477</v>
      </c>
      <c r="C168" s="9" t="s">
        <v>215</v>
      </c>
      <c r="D168" s="8" t="s">
        <v>33</v>
      </c>
      <c r="E168" s="8" t="s">
        <v>25</v>
      </c>
      <c r="F168" s="8" t="s">
        <v>10</v>
      </c>
      <c r="G168" s="26" t="str">
        <f>VLOOKUP(B168,'[2]Sheet1'!$C$2:$F$384,3,0)</f>
        <v>3004 90 82</v>
      </c>
      <c r="H168" s="23">
        <f>VLOOKUP(B168,'[2]Sheet1'!$C$2:$F$384,4,0)</f>
        <v>0.12</v>
      </c>
      <c r="I168" s="24">
        <v>146</v>
      </c>
      <c r="J168" s="25">
        <f t="shared" si="18"/>
        <v>26.07</v>
      </c>
      <c r="K168" s="25">
        <f t="shared" si="16"/>
        <v>119.93</v>
      </c>
      <c r="L168" s="25">
        <f t="shared" si="21"/>
        <v>104.29</v>
      </c>
      <c r="M168" s="25">
        <f t="shared" si="19"/>
        <v>10.43</v>
      </c>
      <c r="N168" s="25">
        <f t="shared" si="20"/>
        <v>93.86</v>
      </c>
      <c r="O168" s="25">
        <f t="shared" si="22"/>
        <v>15.64</v>
      </c>
    </row>
    <row r="169" spans="1:15" s="10" customFormat="1" ht="18" customHeight="1">
      <c r="A169" s="8" t="s">
        <v>6</v>
      </c>
      <c r="B169" s="8">
        <v>2040003599</v>
      </c>
      <c r="C169" s="9" t="s">
        <v>216</v>
      </c>
      <c r="D169" s="8" t="s">
        <v>217</v>
      </c>
      <c r="E169" s="8" t="s">
        <v>13</v>
      </c>
      <c r="F169" s="8" t="s">
        <v>34</v>
      </c>
      <c r="G169" s="26" t="str">
        <f>VLOOKUP(B169,'[2]Sheet1'!$C$2:$F$384,3,0)</f>
        <v>3004 90 29</v>
      </c>
      <c r="H169" s="23">
        <f>VLOOKUP(B169,'[2]Sheet1'!$C$2:$F$384,4,0)</f>
        <v>0.12</v>
      </c>
      <c r="I169" s="24">
        <v>120</v>
      </c>
      <c r="J169" s="25">
        <f t="shared" si="18"/>
        <v>21.43</v>
      </c>
      <c r="K169" s="25">
        <f t="shared" si="16"/>
        <v>98.57</v>
      </c>
      <c r="L169" s="25">
        <f t="shared" si="21"/>
        <v>85.71</v>
      </c>
      <c r="M169" s="25">
        <f t="shared" si="19"/>
        <v>8.57</v>
      </c>
      <c r="N169" s="25">
        <f t="shared" si="20"/>
        <v>77.14</v>
      </c>
      <c r="O169" s="25">
        <f t="shared" si="22"/>
        <v>12.86</v>
      </c>
    </row>
    <row r="170" spans="1:15" s="10" customFormat="1" ht="18" customHeight="1">
      <c r="A170" s="8" t="s">
        <v>6</v>
      </c>
      <c r="B170" s="8">
        <v>2040003609</v>
      </c>
      <c r="C170" s="9" t="s">
        <v>218</v>
      </c>
      <c r="D170" s="8" t="s">
        <v>33</v>
      </c>
      <c r="E170" s="8" t="s">
        <v>9</v>
      </c>
      <c r="F170" s="8" t="s">
        <v>34</v>
      </c>
      <c r="G170" s="26" t="str">
        <f>VLOOKUP(B170,'[2]Sheet1'!$C$2:$F$384,3,0)</f>
        <v>3004 90 39</v>
      </c>
      <c r="H170" s="23">
        <f>VLOOKUP(B170,'[2]Sheet1'!$C$2:$F$384,4,0)</f>
        <v>0.12</v>
      </c>
      <c r="I170" s="24">
        <v>115</v>
      </c>
      <c r="J170" s="25">
        <f t="shared" si="18"/>
        <v>20.54</v>
      </c>
      <c r="K170" s="25">
        <f t="shared" si="16"/>
        <v>94.46000000000001</v>
      </c>
      <c r="L170" s="25">
        <f t="shared" si="21"/>
        <v>82.14000000000001</v>
      </c>
      <c r="M170" s="25">
        <f t="shared" si="19"/>
        <v>8.21</v>
      </c>
      <c r="N170" s="25">
        <f t="shared" si="20"/>
        <v>73.93</v>
      </c>
      <c r="O170" s="25">
        <f t="shared" si="22"/>
        <v>12.32</v>
      </c>
    </row>
    <row r="171" spans="1:15" s="10" customFormat="1" ht="18" customHeight="1">
      <c r="A171" s="8" t="s">
        <v>6</v>
      </c>
      <c r="B171" s="8">
        <v>2040003801</v>
      </c>
      <c r="C171" s="9" t="s">
        <v>219</v>
      </c>
      <c r="D171" s="8" t="s">
        <v>8</v>
      </c>
      <c r="E171" s="8" t="s">
        <v>191</v>
      </c>
      <c r="F171" s="8" t="s">
        <v>23</v>
      </c>
      <c r="G171" s="26" t="str">
        <f>VLOOKUP(B171,'[2]Sheet1'!$C$2:$F$384,3,0)</f>
        <v>3004 50 39</v>
      </c>
      <c r="H171" s="23">
        <f>VLOOKUP(B171,'[2]Sheet1'!$C$2:$F$384,4,0)</f>
        <v>0.12</v>
      </c>
      <c r="I171" s="24">
        <v>74</v>
      </c>
      <c r="J171" s="25">
        <f t="shared" si="18"/>
        <v>13.21</v>
      </c>
      <c r="K171" s="25">
        <f t="shared" si="16"/>
        <v>60.79</v>
      </c>
      <c r="L171" s="25">
        <f t="shared" si="21"/>
        <v>52.86</v>
      </c>
      <c r="M171" s="25">
        <f t="shared" si="19"/>
        <v>5.29</v>
      </c>
      <c r="N171" s="25">
        <f t="shared" si="20"/>
        <v>47.57</v>
      </c>
      <c r="O171" s="25">
        <f t="shared" si="22"/>
        <v>7.93</v>
      </c>
    </row>
    <row r="172" spans="1:15" s="10" customFormat="1" ht="18" customHeight="1">
      <c r="A172" s="8" t="s">
        <v>6</v>
      </c>
      <c r="B172" s="8">
        <v>2040003949</v>
      </c>
      <c r="C172" s="9" t="s">
        <v>220</v>
      </c>
      <c r="D172" s="8" t="s">
        <v>221</v>
      </c>
      <c r="E172" s="8" t="s">
        <v>191</v>
      </c>
      <c r="F172" s="8" t="s">
        <v>23</v>
      </c>
      <c r="G172" s="26" t="str">
        <f>VLOOKUP(B172,'[2]Sheet1'!$C$2:$F$384,3,0)</f>
        <v>3004 10 30</v>
      </c>
      <c r="H172" s="23">
        <f>VLOOKUP(B172,'[2]Sheet1'!$C$2:$F$384,4,0)</f>
        <v>0.12</v>
      </c>
      <c r="I172" s="24">
        <v>146.34</v>
      </c>
      <c r="J172" s="25">
        <f t="shared" si="18"/>
        <v>26.13</v>
      </c>
      <c r="K172" s="25">
        <f t="shared" si="16"/>
        <v>120.21000000000001</v>
      </c>
      <c r="L172" s="25">
        <f t="shared" si="21"/>
        <v>104.53</v>
      </c>
      <c r="M172" s="25">
        <f t="shared" si="19"/>
        <v>10.45</v>
      </c>
      <c r="N172" s="25">
        <f t="shared" si="20"/>
        <v>94.08000000000001</v>
      </c>
      <c r="O172" s="25">
        <f t="shared" si="22"/>
        <v>15.68</v>
      </c>
    </row>
    <row r="173" spans="1:15" s="10" customFormat="1" ht="18" customHeight="1">
      <c r="A173" s="8" t="s">
        <v>6</v>
      </c>
      <c r="B173" s="8">
        <v>2040003975</v>
      </c>
      <c r="C173" s="9" t="s">
        <v>223</v>
      </c>
      <c r="D173" s="8" t="s">
        <v>12</v>
      </c>
      <c r="E173" s="8" t="s">
        <v>16</v>
      </c>
      <c r="F173" s="8" t="s">
        <v>23</v>
      </c>
      <c r="G173" s="26" t="str">
        <f>VLOOKUP(B173,'[2]Sheet1'!$C$2:$F$384,3,0)</f>
        <v>3004 10 30</v>
      </c>
      <c r="H173" s="23">
        <f>VLOOKUP(B173,'[2]Sheet1'!$C$2:$F$384,4,0)</f>
        <v>0.12</v>
      </c>
      <c r="I173" s="24">
        <v>114.35</v>
      </c>
      <c r="J173" s="25">
        <f t="shared" si="18"/>
        <v>20.42</v>
      </c>
      <c r="K173" s="25">
        <f t="shared" si="16"/>
        <v>93.92999999999999</v>
      </c>
      <c r="L173" s="25">
        <f t="shared" si="21"/>
        <v>81.67999999999999</v>
      </c>
      <c r="M173" s="25">
        <f t="shared" si="19"/>
        <v>8.17</v>
      </c>
      <c r="N173" s="25">
        <f t="shared" si="20"/>
        <v>73.50999999999999</v>
      </c>
      <c r="O173" s="25">
        <f t="shared" si="22"/>
        <v>12.25</v>
      </c>
    </row>
    <row r="174" spans="1:15" s="10" customFormat="1" ht="18" customHeight="1">
      <c r="A174" s="8" t="s">
        <v>6</v>
      </c>
      <c r="B174" s="8">
        <v>2040004011</v>
      </c>
      <c r="C174" s="9" t="s">
        <v>224</v>
      </c>
      <c r="D174" s="8" t="s">
        <v>33</v>
      </c>
      <c r="E174" s="8" t="s">
        <v>9</v>
      </c>
      <c r="F174" s="8" t="s">
        <v>10</v>
      </c>
      <c r="G174" s="26" t="str">
        <f>VLOOKUP(B174,'[2]Sheet1'!$C$2:$F$384,3,0)</f>
        <v>3004 90 99</v>
      </c>
      <c r="H174" s="23">
        <f>VLOOKUP(B174,'[2]Sheet1'!$C$2:$F$384,4,0)</f>
        <v>0.12</v>
      </c>
      <c r="I174" s="24">
        <v>184.5</v>
      </c>
      <c r="J174" s="25">
        <f t="shared" si="18"/>
        <v>32.95</v>
      </c>
      <c r="K174" s="25">
        <f t="shared" si="16"/>
        <v>151.55</v>
      </c>
      <c r="L174" s="25">
        <f t="shared" si="21"/>
        <v>131.78</v>
      </c>
      <c r="M174" s="25">
        <f t="shared" si="19"/>
        <v>13.18</v>
      </c>
      <c r="N174" s="25">
        <f t="shared" si="20"/>
        <v>118.60000000000001</v>
      </c>
      <c r="O174" s="25">
        <f t="shared" si="22"/>
        <v>19.77</v>
      </c>
    </row>
    <row r="175" spans="1:15" s="10" customFormat="1" ht="18" customHeight="1">
      <c r="A175" s="8" t="s">
        <v>6</v>
      </c>
      <c r="B175" s="8">
        <v>2040004051</v>
      </c>
      <c r="C175" s="9" t="s">
        <v>225</v>
      </c>
      <c r="D175" s="8" t="s">
        <v>226</v>
      </c>
      <c r="E175" s="8" t="s">
        <v>205</v>
      </c>
      <c r="F175" s="8" t="s">
        <v>34</v>
      </c>
      <c r="G175" s="26" t="str">
        <f>VLOOKUP(B175,'[2]Sheet1'!$C$2:$F$384,3,0)</f>
        <v>3004 90 39</v>
      </c>
      <c r="H175" s="23">
        <f>VLOOKUP(B175,'[2]Sheet1'!$C$2:$F$384,4,0)</f>
        <v>0.12</v>
      </c>
      <c r="I175" s="24">
        <v>233.1</v>
      </c>
      <c r="J175" s="25">
        <f t="shared" si="18"/>
        <v>41.62</v>
      </c>
      <c r="K175" s="25">
        <f t="shared" si="16"/>
        <v>191.48</v>
      </c>
      <c r="L175" s="25">
        <f t="shared" si="21"/>
        <v>166.5</v>
      </c>
      <c r="M175" s="25">
        <f t="shared" si="19"/>
        <v>16.65</v>
      </c>
      <c r="N175" s="25">
        <f t="shared" si="20"/>
        <v>149.85</v>
      </c>
      <c r="O175" s="25">
        <f t="shared" si="22"/>
        <v>24.98</v>
      </c>
    </row>
    <row r="176" spans="1:15" s="10" customFormat="1" ht="18" customHeight="1">
      <c r="A176" s="8" t="s">
        <v>6</v>
      </c>
      <c r="B176" s="8">
        <v>2040004052</v>
      </c>
      <c r="C176" s="9" t="s">
        <v>227</v>
      </c>
      <c r="D176" s="8" t="s">
        <v>228</v>
      </c>
      <c r="E176" s="8" t="s">
        <v>205</v>
      </c>
      <c r="F176" s="8" t="s">
        <v>34</v>
      </c>
      <c r="G176" s="26" t="str">
        <f>VLOOKUP(B176,'[2]Sheet1'!$C$2:$F$384,3,0)</f>
        <v>3004 90 39</v>
      </c>
      <c r="H176" s="23">
        <f>VLOOKUP(B176,'[2]Sheet1'!$C$2:$F$384,4,0)</f>
        <v>0.12</v>
      </c>
      <c r="I176" s="24">
        <v>8.24</v>
      </c>
      <c r="J176" s="25">
        <f t="shared" si="18"/>
        <v>1.47</v>
      </c>
      <c r="K176" s="25">
        <f t="shared" si="16"/>
        <v>6.7700000000000005</v>
      </c>
      <c r="L176" s="25">
        <f t="shared" si="21"/>
        <v>5.890000000000001</v>
      </c>
      <c r="M176" s="25">
        <f t="shared" si="19"/>
        <v>0.59</v>
      </c>
      <c r="N176" s="25">
        <f t="shared" si="20"/>
        <v>5.300000000000001</v>
      </c>
      <c r="O176" s="25">
        <f t="shared" si="22"/>
        <v>0.88</v>
      </c>
    </row>
    <row r="177" spans="1:15" s="10" customFormat="1" ht="18" customHeight="1">
      <c r="A177" s="8" t="s">
        <v>6</v>
      </c>
      <c r="B177" s="8">
        <v>2040004079</v>
      </c>
      <c r="C177" s="9" t="s">
        <v>229</v>
      </c>
      <c r="D177" s="8" t="s">
        <v>8</v>
      </c>
      <c r="E177" s="8" t="s">
        <v>9</v>
      </c>
      <c r="F177" s="8" t="s">
        <v>10</v>
      </c>
      <c r="G177" s="26" t="str">
        <f>VLOOKUP(B177,'[2]Sheet1'!$C$2:$F$384,3,0)</f>
        <v>3004 90 39</v>
      </c>
      <c r="H177" s="23">
        <f>VLOOKUP(B177,'[2]Sheet1'!$C$2:$F$384,4,0)</f>
        <v>0.12</v>
      </c>
      <c r="I177" s="24">
        <v>140</v>
      </c>
      <c r="J177" s="25">
        <f t="shared" si="18"/>
        <v>25</v>
      </c>
      <c r="K177" s="25">
        <f aca="true" t="shared" si="23" ref="K177:K236">+I177-J177</f>
        <v>115</v>
      </c>
      <c r="L177" s="25">
        <f t="shared" si="21"/>
        <v>100</v>
      </c>
      <c r="M177" s="25">
        <f t="shared" si="19"/>
        <v>10</v>
      </c>
      <c r="N177" s="25">
        <f t="shared" si="20"/>
        <v>90</v>
      </c>
      <c r="O177" s="25">
        <f t="shared" si="22"/>
        <v>15</v>
      </c>
    </row>
    <row r="178" spans="1:15" s="10" customFormat="1" ht="18" customHeight="1">
      <c r="A178" s="8" t="s">
        <v>6</v>
      </c>
      <c r="B178" s="8">
        <v>2040004094</v>
      </c>
      <c r="C178" s="9" t="s">
        <v>230</v>
      </c>
      <c r="D178" s="8" t="s">
        <v>212</v>
      </c>
      <c r="E178" s="8" t="s">
        <v>9</v>
      </c>
      <c r="F178" s="8" t="s">
        <v>10</v>
      </c>
      <c r="G178" s="26" t="str">
        <f>VLOOKUP(B178,'[2]Sheet1'!$C$2:$F$384,3,0)</f>
        <v>3004 90 39</v>
      </c>
      <c r="H178" s="23">
        <f>VLOOKUP(B178,'[2]Sheet1'!$C$2:$F$384,4,0)</f>
        <v>0.12</v>
      </c>
      <c r="I178" s="24">
        <v>145.75</v>
      </c>
      <c r="J178" s="25">
        <f t="shared" si="18"/>
        <v>26.03</v>
      </c>
      <c r="K178" s="25">
        <f t="shared" si="23"/>
        <v>119.72</v>
      </c>
      <c r="L178" s="25">
        <f t="shared" si="21"/>
        <v>104.1</v>
      </c>
      <c r="M178" s="25">
        <f t="shared" si="19"/>
        <v>10.41</v>
      </c>
      <c r="N178" s="25">
        <f t="shared" si="20"/>
        <v>93.69</v>
      </c>
      <c r="O178" s="25">
        <f t="shared" si="22"/>
        <v>15.62</v>
      </c>
    </row>
    <row r="179" spans="1:15" s="10" customFormat="1" ht="18" customHeight="1">
      <c r="A179" s="8" t="s">
        <v>6</v>
      </c>
      <c r="B179" s="8">
        <v>2040004095</v>
      </c>
      <c r="C179" s="9" t="s">
        <v>231</v>
      </c>
      <c r="D179" s="8" t="s">
        <v>212</v>
      </c>
      <c r="E179" s="8" t="s">
        <v>9</v>
      </c>
      <c r="F179" s="8" t="s">
        <v>10</v>
      </c>
      <c r="G179" s="26" t="str">
        <f>VLOOKUP(B179,'[2]Sheet1'!$C$2:$F$384,3,0)</f>
        <v>3004 90 39</v>
      </c>
      <c r="H179" s="23">
        <f>VLOOKUP(B179,'[2]Sheet1'!$C$2:$F$384,4,0)</f>
        <v>0.12</v>
      </c>
      <c r="I179" s="24">
        <v>148</v>
      </c>
      <c r="J179" s="25">
        <f t="shared" si="18"/>
        <v>26.43</v>
      </c>
      <c r="K179" s="25">
        <f t="shared" si="23"/>
        <v>121.57</v>
      </c>
      <c r="L179" s="25">
        <f t="shared" si="21"/>
        <v>105.71</v>
      </c>
      <c r="M179" s="25">
        <f t="shared" si="19"/>
        <v>10.57</v>
      </c>
      <c r="N179" s="25">
        <f t="shared" si="20"/>
        <v>95.14</v>
      </c>
      <c r="O179" s="25">
        <f t="shared" si="22"/>
        <v>15.86</v>
      </c>
    </row>
    <row r="180" spans="1:15" s="10" customFormat="1" ht="18" customHeight="1">
      <c r="A180" s="8" t="s">
        <v>6</v>
      </c>
      <c r="B180" s="8">
        <v>2040004125</v>
      </c>
      <c r="C180" s="9" t="s">
        <v>232</v>
      </c>
      <c r="D180" s="8" t="s">
        <v>233</v>
      </c>
      <c r="E180" s="8" t="s">
        <v>9</v>
      </c>
      <c r="F180" s="8" t="s">
        <v>23</v>
      </c>
      <c r="G180" s="26" t="str">
        <f>VLOOKUP(B180,'[2]Sheet1'!$C$2:$F$384,3,0)</f>
        <v>3004 50 90</v>
      </c>
      <c r="H180" s="23">
        <f>VLOOKUP(B180,'[2]Sheet1'!$C$2:$F$384,4,0)</f>
        <v>0.12</v>
      </c>
      <c r="I180" s="24">
        <v>80</v>
      </c>
      <c r="J180" s="25">
        <f t="shared" si="18"/>
        <v>14.29</v>
      </c>
      <c r="K180" s="25">
        <f t="shared" si="23"/>
        <v>65.71000000000001</v>
      </c>
      <c r="L180" s="25">
        <f t="shared" si="21"/>
        <v>57.14000000000001</v>
      </c>
      <c r="M180" s="25">
        <f t="shared" si="19"/>
        <v>5.71</v>
      </c>
      <c r="N180" s="25">
        <f t="shared" si="20"/>
        <v>51.43000000000001</v>
      </c>
      <c r="O180" s="25">
        <f t="shared" si="22"/>
        <v>8.57</v>
      </c>
    </row>
    <row r="181" spans="1:15" s="10" customFormat="1" ht="18" customHeight="1">
      <c r="A181" s="8" t="s">
        <v>6</v>
      </c>
      <c r="B181" s="8">
        <v>2040004136</v>
      </c>
      <c r="C181" s="9" t="s">
        <v>234</v>
      </c>
      <c r="D181" s="8" t="s">
        <v>8</v>
      </c>
      <c r="E181" s="8" t="s">
        <v>9</v>
      </c>
      <c r="F181" s="8" t="s">
        <v>23</v>
      </c>
      <c r="G181" s="26">
        <f>VLOOKUP(B181,'[3]AHPL - Pharma'!$D$2:$G$1123,3,0)</f>
        <v>30049039</v>
      </c>
      <c r="H181" s="23">
        <f>VLOOKUP(B181,'[3]AHPL - Pharma'!$D$2:$G$1123,4,0)</f>
        <v>0.12</v>
      </c>
      <c r="I181" s="24">
        <v>130.5</v>
      </c>
      <c r="J181" s="25">
        <f t="shared" si="18"/>
        <v>23.3</v>
      </c>
      <c r="K181" s="25">
        <f t="shared" si="23"/>
        <v>107.2</v>
      </c>
      <c r="L181" s="25">
        <f t="shared" si="21"/>
        <v>93.22</v>
      </c>
      <c r="M181" s="25">
        <f t="shared" si="19"/>
        <v>9.32</v>
      </c>
      <c r="N181" s="25">
        <f t="shared" si="20"/>
        <v>83.89999999999999</v>
      </c>
      <c r="O181" s="25">
        <f t="shared" si="22"/>
        <v>13.98</v>
      </c>
    </row>
    <row r="182" spans="1:15" s="10" customFormat="1" ht="18" customHeight="1">
      <c r="A182" s="8" t="s">
        <v>6</v>
      </c>
      <c r="B182" s="8">
        <v>2040004224</v>
      </c>
      <c r="C182" s="9" t="s">
        <v>235</v>
      </c>
      <c r="D182" s="8" t="s">
        <v>33</v>
      </c>
      <c r="E182" s="8" t="s">
        <v>25</v>
      </c>
      <c r="F182" s="8" t="s">
        <v>10</v>
      </c>
      <c r="G182" s="26" t="str">
        <f>VLOOKUP(B182,'[2]Sheet1'!$C$2:$F$384,3,0)</f>
        <v>3004 90 82</v>
      </c>
      <c r="H182" s="23">
        <f>VLOOKUP(B182,'[2]Sheet1'!$C$2:$F$384,4,0)</f>
        <v>0.12</v>
      </c>
      <c r="I182" s="24">
        <v>99</v>
      </c>
      <c r="J182" s="25">
        <f t="shared" si="18"/>
        <v>17.68</v>
      </c>
      <c r="K182" s="25">
        <f t="shared" si="23"/>
        <v>81.32</v>
      </c>
      <c r="L182" s="25">
        <f t="shared" si="21"/>
        <v>70.71</v>
      </c>
      <c r="M182" s="25">
        <f t="shared" si="19"/>
        <v>7.07</v>
      </c>
      <c r="N182" s="25">
        <f t="shared" si="20"/>
        <v>63.64</v>
      </c>
      <c r="O182" s="25">
        <f t="shared" si="22"/>
        <v>10.61</v>
      </c>
    </row>
    <row r="183" spans="1:15" s="10" customFormat="1" ht="18" customHeight="1">
      <c r="A183" s="8" t="s">
        <v>6</v>
      </c>
      <c r="B183" s="8">
        <v>2040004255</v>
      </c>
      <c r="C183" s="9" t="s">
        <v>236</v>
      </c>
      <c r="D183" s="8" t="s">
        <v>8</v>
      </c>
      <c r="E183" s="8" t="s">
        <v>9</v>
      </c>
      <c r="F183" s="8" t="s">
        <v>89</v>
      </c>
      <c r="G183" s="26" t="str">
        <f>VLOOKUP(B183,'[2]Sheet1'!$C$2:$F$384,3,0)</f>
        <v>3004 90 87</v>
      </c>
      <c r="H183" s="23">
        <f>VLOOKUP(B183,'[2]Sheet1'!$C$2:$F$384,4,0)</f>
        <v>0.12</v>
      </c>
      <c r="I183" s="24">
        <v>344</v>
      </c>
      <c r="J183" s="25">
        <f t="shared" si="18"/>
        <v>61.43</v>
      </c>
      <c r="K183" s="25">
        <f t="shared" si="23"/>
        <v>282.57</v>
      </c>
      <c r="L183" s="25">
        <f t="shared" si="21"/>
        <v>245.70999999999998</v>
      </c>
      <c r="M183" s="25">
        <f t="shared" si="19"/>
        <v>24.57</v>
      </c>
      <c r="N183" s="25">
        <f t="shared" si="20"/>
        <v>221.14</v>
      </c>
      <c r="O183" s="25">
        <f t="shared" si="22"/>
        <v>36.86</v>
      </c>
    </row>
    <row r="184" spans="1:15" s="10" customFormat="1" ht="18" customHeight="1">
      <c r="A184" s="8" t="s">
        <v>6</v>
      </c>
      <c r="B184" s="8">
        <v>2040004357</v>
      </c>
      <c r="C184" s="9" t="s">
        <v>237</v>
      </c>
      <c r="D184" s="8" t="s">
        <v>15</v>
      </c>
      <c r="E184" s="8" t="s">
        <v>16</v>
      </c>
      <c r="F184" s="8" t="s">
        <v>17</v>
      </c>
      <c r="G184" s="26" t="str">
        <f>VLOOKUP(B184,'[2]Sheet1'!$C$2:$F$384,3,0)</f>
        <v>3004 90 82</v>
      </c>
      <c r="H184" s="23">
        <f>VLOOKUP(B184,'[2]Sheet1'!$C$2:$F$384,4,0)</f>
        <v>0.12</v>
      </c>
      <c r="I184" s="24">
        <v>134.4</v>
      </c>
      <c r="J184" s="25">
        <f t="shared" si="18"/>
        <v>24</v>
      </c>
      <c r="K184" s="25">
        <f t="shared" si="23"/>
        <v>110.4</v>
      </c>
      <c r="L184" s="25">
        <f t="shared" si="21"/>
        <v>96</v>
      </c>
      <c r="M184" s="25">
        <f t="shared" si="19"/>
        <v>9.6</v>
      </c>
      <c r="N184" s="25">
        <f t="shared" si="20"/>
        <v>86.4</v>
      </c>
      <c r="O184" s="25">
        <f t="shared" si="22"/>
        <v>14.4</v>
      </c>
    </row>
    <row r="185" spans="1:15" s="10" customFormat="1" ht="18" customHeight="1">
      <c r="A185" s="8" t="s">
        <v>6</v>
      </c>
      <c r="B185" s="8">
        <v>2040004482</v>
      </c>
      <c r="C185" s="9" t="s">
        <v>238</v>
      </c>
      <c r="D185" s="8" t="s">
        <v>33</v>
      </c>
      <c r="E185" s="8" t="s">
        <v>25</v>
      </c>
      <c r="F185" s="8" t="s">
        <v>17</v>
      </c>
      <c r="G185" s="26" t="str">
        <f>VLOOKUP(B185,'[2]Sheet1'!$C$2:$F$384,3,0)</f>
        <v>3004 31 90</v>
      </c>
      <c r="H185" s="23">
        <f>VLOOKUP(B185,'[2]Sheet1'!$C$2:$F$384,4,0)</f>
        <v>0.12</v>
      </c>
      <c r="I185" s="24">
        <v>66.52</v>
      </c>
      <c r="J185" s="25">
        <f t="shared" si="18"/>
        <v>11.88</v>
      </c>
      <c r="K185" s="25">
        <f t="shared" si="23"/>
        <v>54.63999999999999</v>
      </c>
      <c r="L185" s="25">
        <f t="shared" si="21"/>
        <v>47.50999999999999</v>
      </c>
      <c r="M185" s="25">
        <f t="shared" si="19"/>
        <v>4.75</v>
      </c>
      <c r="N185" s="25">
        <f t="shared" si="20"/>
        <v>42.75999999999999</v>
      </c>
      <c r="O185" s="25">
        <f t="shared" si="22"/>
        <v>7.13</v>
      </c>
    </row>
    <row r="186" spans="1:15" s="10" customFormat="1" ht="18" customHeight="1">
      <c r="A186" s="8" t="s">
        <v>6</v>
      </c>
      <c r="B186" s="8">
        <v>2040004483</v>
      </c>
      <c r="C186" s="9" t="s">
        <v>239</v>
      </c>
      <c r="D186" s="8" t="s">
        <v>33</v>
      </c>
      <c r="E186" s="8" t="s">
        <v>25</v>
      </c>
      <c r="F186" s="8" t="s">
        <v>17</v>
      </c>
      <c r="G186" s="26" t="str">
        <f>VLOOKUP(B186,'[2]Sheet1'!$C$2:$F$384,3,0)</f>
        <v>3004 31 90</v>
      </c>
      <c r="H186" s="23">
        <f>VLOOKUP(B186,'[2]Sheet1'!$C$2:$F$384,4,0)</f>
        <v>0.12</v>
      </c>
      <c r="I186" s="24">
        <v>66.52</v>
      </c>
      <c r="J186" s="25">
        <f t="shared" si="18"/>
        <v>11.88</v>
      </c>
      <c r="K186" s="25">
        <f t="shared" si="23"/>
        <v>54.63999999999999</v>
      </c>
      <c r="L186" s="25">
        <f t="shared" si="21"/>
        <v>47.50999999999999</v>
      </c>
      <c r="M186" s="25">
        <f t="shared" si="19"/>
        <v>4.75</v>
      </c>
      <c r="N186" s="25">
        <f t="shared" si="20"/>
        <v>42.75999999999999</v>
      </c>
      <c r="O186" s="25">
        <f t="shared" si="22"/>
        <v>7.13</v>
      </c>
    </row>
    <row r="187" spans="1:15" s="10" customFormat="1" ht="18" customHeight="1">
      <c r="A187" s="8" t="s">
        <v>6</v>
      </c>
      <c r="B187" s="8">
        <v>2040004528</v>
      </c>
      <c r="C187" s="9" t="s">
        <v>240</v>
      </c>
      <c r="D187" s="8" t="s">
        <v>241</v>
      </c>
      <c r="E187" s="8" t="s">
        <v>242</v>
      </c>
      <c r="F187" s="8" t="s">
        <v>48</v>
      </c>
      <c r="G187" s="26" t="str">
        <f>VLOOKUP(B187,'[2]Sheet1'!$C$2:$F$384,3,0)</f>
        <v>3004 50 90</v>
      </c>
      <c r="H187" s="23">
        <f>VLOOKUP(B187,'[2]Sheet1'!$C$2:$F$384,4,0)</f>
        <v>0.12</v>
      </c>
      <c r="I187" s="24">
        <v>625</v>
      </c>
      <c r="J187" s="25">
        <f t="shared" si="18"/>
        <v>111.61</v>
      </c>
      <c r="K187" s="25">
        <f t="shared" si="23"/>
        <v>513.39</v>
      </c>
      <c r="L187" s="25">
        <f t="shared" si="21"/>
        <v>446.43</v>
      </c>
      <c r="M187" s="25">
        <f t="shared" si="19"/>
        <v>44.64</v>
      </c>
      <c r="N187" s="25">
        <f t="shared" si="20"/>
        <v>401.79</v>
      </c>
      <c r="O187" s="25">
        <f t="shared" si="22"/>
        <v>66.96</v>
      </c>
    </row>
    <row r="188" spans="1:15" s="10" customFormat="1" ht="18" customHeight="1">
      <c r="A188" s="8" t="s">
        <v>6</v>
      </c>
      <c r="B188" s="8">
        <v>2040004529</v>
      </c>
      <c r="C188" s="9" t="s">
        <v>243</v>
      </c>
      <c r="D188" s="8" t="s">
        <v>241</v>
      </c>
      <c r="E188" s="8" t="s">
        <v>242</v>
      </c>
      <c r="F188" s="8" t="s">
        <v>48</v>
      </c>
      <c r="G188" s="26" t="str">
        <f>VLOOKUP(B188,'[2]Sheet1'!$C$2:$F$384,3,0)</f>
        <v>3004 39 19</v>
      </c>
      <c r="H188" s="23">
        <f>VLOOKUP(B188,'[2]Sheet1'!$C$2:$F$384,4,0)</f>
        <v>0.12</v>
      </c>
      <c r="I188" s="24">
        <v>980</v>
      </c>
      <c r="J188" s="25">
        <f t="shared" si="18"/>
        <v>175</v>
      </c>
      <c r="K188" s="25">
        <f t="shared" si="23"/>
        <v>805</v>
      </c>
      <c r="L188" s="25">
        <f t="shared" si="21"/>
        <v>700</v>
      </c>
      <c r="M188" s="25">
        <f t="shared" si="19"/>
        <v>70</v>
      </c>
      <c r="N188" s="25">
        <f t="shared" si="20"/>
        <v>630</v>
      </c>
      <c r="O188" s="25">
        <f t="shared" si="22"/>
        <v>105</v>
      </c>
    </row>
    <row r="189" spans="1:15" s="10" customFormat="1" ht="18" customHeight="1">
      <c r="A189" s="8" t="s">
        <v>6</v>
      </c>
      <c r="B189" s="8">
        <v>2040004616</v>
      </c>
      <c r="C189" s="9" t="s">
        <v>244</v>
      </c>
      <c r="D189" s="8" t="s">
        <v>8</v>
      </c>
      <c r="E189" s="8" t="s">
        <v>9</v>
      </c>
      <c r="F189" s="8" t="s">
        <v>89</v>
      </c>
      <c r="G189" s="26" t="str">
        <f>VLOOKUP(B189,'[2]Sheet1'!$C$2:$F$384,3,0)</f>
        <v>3004 90 87</v>
      </c>
      <c r="H189" s="23">
        <f>VLOOKUP(B189,'[2]Sheet1'!$C$2:$F$384,4,0)</f>
        <v>0.12</v>
      </c>
      <c r="I189" s="24">
        <v>236.5</v>
      </c>
      <c r="J189" s="25">
        <f t="shared" si="18"/>
        <v>42.23</v>
      </c>
      <c r="K189" s="25">
        <f t="shared" si="23"/>
        <v>194.27</v>
      </c>
      <c r="L189" s="25">
        <f t="shared" si="21"/>
        <v>168.93</v>
      </c>
      <c r="M189" s="25">
        <f t="shared" si="19"/>
        <v>16.89</v>
      </c>
      <c r="N189" s="25">
        <f t="shared" si="20"/>
        <v>152.04</v>
      </c>
      <c r="O189" s="25">
        <f t="shared" si="22"/>
        <v>25.34</v>
      </c>
    </row>
    <row r="190" spans="1:15" s="10" customFormat="1" ht="18" customHeight="1">
      <c r="A190" s="8" t="s">
        <v>6</v>
      </c>
      <c r="B190" s="8">
        <v>2040004617</v>
      </c>
      <c r="C190" s="9" t="s">
        <v>245</v>
      </c>
      <c r="D190" s="8" t="s">
        <v>154</v>
      </c>
      <c r="E190" s="8" t="s">
        <v>11</v>
      </c>
      <c r="F190" s="8" t="s">
        <v>246</v>
      </c>
      <c r="G190" s="26" t="str">
        <f>VLOOKUP(B190,'[2]Sheet1'!$C$2:$F$384,3,0)</f>
        <v>3002 20 29</v>
      </c>
      <c r="H190" s="23">
        <f>VLOOKUP(B190,'[2]Sheet1'!$C$2:$F$384,4,0)</f>
        <v>0.05</v>
      </c>
      <c r="I190" s="24">
        <v>670</v>
      </c>
      <c r="J190" s="25">
        <f t="shared" si="18"/>
        <v>127.62</v>
      </c>
      <c r="K190" s="25">
        <f t="shared" si="23"/>
        <v>542.38</v>
      </c>
      <c r="L190" s="25">
        <f t="shared" si="21"/>
        <v>510.48</v>
      </c>
      <c r="M190" s="25">
        <f t="shared" si="19"/>
        <v>51.05</v>
      </c>
      <c r="N190" s="25">
        <f t="shared" si="20"/>
        <v>459.43</v>
      </c>
      <c r="O190" s="25">
        <f>ROUND(I190*5%/105%,2)</f>
        <v>31.9</v>
      </c>
    </row>
    <row r="191" spans="1:15" s="10" customFormat="1" ht="18" customHeight="1">
      <c r="A191" s="8" t="s">
        <v>6</v>
      </c>
      <c r="B191" s="8">
        <v>2040004722</v>
      </c>
      <c r="C191" s="9" t="s">
        <v>247</v>
      </c>
      <c r="D191" s="8" t="s">
        <v>217</v>
      </c>
      <c r="E191" s="8" t="s">
        <v>205</v>
      </c>
      <c r="F191" s="8" t="s">
        <v>29</v>
      </c>
      <c r="G191" s="26" t="str">
        <f>VLOOKUP(B191,'[2]Sheet1'!$C$2:$F$384,3,0)</f>
        <v>3004 90 11</v>
      </c>
      <c r="H191" s="23">
        <f>VLOOKUP(B191,'[2]Sheet1'!$C$2:$F$384,4,0)</f>
        <v>0.12</v>
      </c>
      <c r="I191" s="24">
        <v>6</v>
      </c>
      <c r="J191" s="25">
        <f t="shared" si="18"/>
        <v>1.07</v>
      </c>
      <c r="K191" s="25">
        <f t="shared" si="23"/>
        <v>4.93</v>
      </c>
      <c r="L191" s="25">
        <f t="shared" si="21"/>
        <v>4.29</v>
      </c>
      <c r="M191" s="25">
        <f t="shared" si="19"/>
        <v>0.43</v>
      </c>
      <c r="N191" s="25">
        <f t="shared" si="20"/>
        <v>3.86</v>
      </c>
      <c r="O191" s="25">
        <f>ROUND(I191*12%/112%,2)</f>
        <v>0.64</v>
      </c>
    </row>
    <row r="192" spans="1:15" s="10" customFormat="1" ht="18" customHeight="1">
      <c r="A192" s="8" t="s">
        <v>6</v>
      </c>
      <c r="B192" s="8">
        <v>2040004723</v>
      </c>
      <c r="C192" s="9" t="s">
        <v>248</v>
      </c>
      <c r="D192" s="8" t="s">
        <v>217</v>
      </c>
      <c r="E192" s="8" t="s">
        <v>205</v>
      </c>
      <c r="F192" s="8" t="s">
        <v>29</v>
      </c>
      <c r="G192" s="26" t="str">
        <f>VLOOKUP(B192,'[2]Sheet1'!$C$2:$F$384,3,0)</f>
        <v>3004 90 11</v>
      </c>
      <c r="H192" s="23">
        <f>VLOOKUP(B192,'[2]Sheet1'!$C$2:$F$384,4,0)</f>
        <v>0.12</v>
      </c>
      <c r="I192" s="24">
        <v>6</v>
      </c>
      <c r="J192" s="25">
        <f t="shared" si="18"/>
        <v>1.07</v>
      </c>
      <c r="K192" s="25">
        <f t="shared" si="23"/>
        <v>4.93</v>
      </c>
      <c r="L192" s="25">
        <f t="shared" si="21"/>
        <v>4.29</v>
      </c>
      <c r="M192" s="25">
        <f t="shared" si="19"/>
        <v>0.43</v>
      </c>
      <c r="N192" s="25">
        <f t="shared" si="20"/>
        <v>3.86</v>
      </c>
      <c r="O192" s="25">
        <f>ROUND(I192*12%/112%,2)</f>
        <v>0.64</v>
      </c>
    </row>
    <row r="193" spans="1:15" s="10" customFormat="1" ht="18" customHeight="1">
      <c r="A193" s="8" t="s">
        <v>6</v>
      </c>
      <c r="B193" s="8">
        <v>2040004724</v>
      </c>
      <c r="C193" s="9" t="s">
        <v>249</v>
      </c>
      <c r="D193" s="8" t="s">
        <v>217</v>
      </c>
      <c r="E193" s="8" t="s">
        <v>205</v>
      </c>
      <c r="F193" s="8" t="s">
        <v>29</v>
      </c>
      <c r="G193" s="26" t="str">
        <f>VLOOKUP(B193,'[2]Sheet1'!$C$2:$F$384,3,0)</f>
        <v>3004 90 11</v>
      </c>
      <c r="H193" s="23">
        <f>VLOOKUP(B193,'[2]Sheet1'!$C$2:$F$384,4,0)</f>
        <v>0.12</v>
      </c>
      <c r="I193" s="24">
        <v>6</v>
      </c>
      <c r="J193" s="25">
        <f t="shared" si="18"/>
        <v>1.07</v>
      </c>
      <c r="K193" s="25">
        <f t="shared" si="23"/>
        <v>4.93</v>
      </c>
      <c r="L193" s="25">
        <f t="shared" si="21"/>
        <v>4.29</v>
      </c>
      <c r="M193" s="25">
        <f t="shared" si="19"/>
        <v>0.43</v>
      </c>
      <c r="N193" s="25">
        <f t="shared" si="20"/>
        <v>3.86</v>
      </c>
      <c r="O193" s="25">
        <f>ROUND(I193*12%/112%,2)</f>
        <v>0.64</v>
      </c>
    </row>
    <row r="194" spans="1:15" s="10" customFormat="1" ht="18" customHeight="1">
      <c r="A194" s="8" t="s">
        <v>6</v>
      </c>
      <c r="B194" s="8">
        <v>2040004725</v>
      </c>
      <c r="C194" s="9" t="s">
        <v>250</v>
      </c>
      <c r="D194" s="8" t="s">
        <v>84</v>
      </c>
      <c r="E194" s="8" t="s">
        <v>9</v>
      </c>
      <c r="F194" s="8" t="s">
        <v>17</v>
      </c>
      <c r="G194" s="26" t="str">
        <f>VLOOKUP(B194,'[2]Sheet1'!$C$2:$F$384,3,0)</f>
        <v>3004 50 39</v>
      </c>
      <c r="H194" s="23">
        <f>VLOOKUP(B194,'[2]Sheet1'!$C$2:$F$384,4,0)</f>
        <v>0.12</v>
      </c>
      <c r="I194" s="24">
        <v>90</v>
      </c>
      <c r="J194" s="25">
        <f aca="true" t="shared" si="24" ref="J194:J257">ROUND((I194-O194)*20%,2)</f>
        <v>16.07</v>
      </c>
      <c r="K194" s="25">
        <f t="shared" si="23"/>
        <v>73.93</v>
      </c>
      <c r="L194" s="25">
        <f t="shared" si="21"/>
        <v>64.29</v>
      </c>
      <c r="M194" s="25">
        <f aca="true" t="shared" si="25" ref="M194:M257">ROUND((K194-O194)*10%,2)</f>
        <v>6.43</v>
      </c>
      <c r="N194" s="25">
        <f aca="true" t="shared" si="26" ref="N194:N257">+K194-M194-O194</f>
        <v>57.86</v>
      </c>
      <c r="O194" s="25">
        <f>ROUND(I194*12%/112%,2)</f>
        <v>9.64</v>
      </c>
    </row>
    <row r="195" spans="1:15" s="10" customFormat="1" ht="18" customHeight="1">
      <c r="A195" s="8" t="s">
        <v>6</v>
      </c>
      <c r="B195" s="8">
        <v>2040004826</v>
      </c>
      <c r="C195" s="9" t="s">
        <v>251</v>
      </c>
      <c r="D195" s="8" t="s">
        <v>154</v>
      </c>
      <c r="E195" s="8" t="s">
        <v>11</v>
      </c>
      <c r="F195" s="8" t="s">
        <v>246</v>
      </c>
      <c r="G195" s="23" t="str">
        <f>VLOOKUP(B195,'[2]Sheet1'!$C$2:$F$384,3,0)</f>
        <v>3002 20 29</v>
      </c>
      <c r="H195" s="23">
        <f>VLOOKUP(B195,'[2]Sheet1'!$C$2:$F$384,4,0)</f>
        <v>0.05</v>
      </c>
      <c r="I195" s="24">
        <v>714</v>
      </c>
      <c r="J195" s="25">
        <f t="shared" si="24"/>
        <v>136</v>
      </c>
      <c r="K195" s="25">
        <f t="shared" si="23"/>
        <v>578</v>
      </c>
      <c r="L195" s="25">
        <f aca="true" t="shared" si="27" ref="L195:L258">K195-O195</f>
        <v>544</v>
      </c>
      <c r="M195" s="25">
        <f t="shared" si="25"/>
        <v>54.4</v>
      </c>
      <c r="N195" s="25">
        <f t="shared" si="26"/>
        <v>489.6</v>
      </c>
      <c r="O195" s="25">
        <f>ROUND(I195*5%/105%,2)</f>
        <v>34</v>
      </c>
    </row>
    <row r="196" spans="1:15" s="10" customFormat="1" ht="18" customHeight="1">
      <c r="A196" s="8" t="s">
        <v>6</v>
      </c>
      <c r="B196" s="8">
        <v>2040004863</v>
      </c>
      <c r="C196" s="9" t="s">
        <v>252</v>
      </c>
      <c r="D196" s="8" t="s">
        <v>77</v>
      </c>
      <c r="E196" s="8" t="s">
        <v>16</v>
      </c>
      <c r="F196" s="8" t="s">
        <v>89</v>
      </c>
      <c r="G196" s="23" t="str">
        <f>VLOOKUP(B196,'[2]Sheet1'!$C$2:$F$384,3,0)</f>
        <v>3004 90 39</v>
      </c>
      <c r="H196" s="23">
        <f>VLOOKUP(B196,'[2]Sheet1'!$C$2:$F$384,4,0)</f>
        <v>0.05</v>
      </c>
      <c r="I196" s="24">
        <v>102.9</v>
      </c>
      <c r="J196" s="25">
        <f t="shared" si="24"/>
        <v>19.6</v>
      </c>
      <c r="K196" s="25">
        <f t="shared" si="23"/>
        <v>83.30000000000001</v>
      </c>
      <c r="L196" s="25">
        <f t="shared" si="27"/>
        <v>78.4</v>
      </c>
      <c r="M196" s="25">
        <f t="shared" si="25"/>
        <v>7.84</v>
      </c>
      <c r="N196" s="25">
        <f t="shared" si="26"/>
        <v>70.56</v>
      </c>
      <c r="O196" s="25">
        <f>ROUND(I196*5%/105%,2)</f>
        <v>4.9</v>
      </c>
    </row>
    <row r="197" spans="1:15" s="10" customFormat="1" ht="18" customHeight="1">
      <c r="A197" s="8" t="s">
        <v>6</v>
      </c>
      <c r="B197" s="8">
        <v>2040004864</v>
      </c>
      <c r="C197" s="9" t="s">
        <v>253</v>
      </c>
      <c r="D197" s="8" t="s">
        <v>73</v>
      </c>
      <c r="E197" s="8" t="s">
        <v>16</v>
      </c>
      <c r="F197" s="8" t="s">
        <v>89</v>
      </c>
      <c r="G197" s="23" t="str">
        <f>VLOOKUP(B197,'[2]Sheet1'!$C$2:$F$384,3,0)</f>
        <v>3004 90 39</v>
      </c>
      <c r="H197" s="23">
        <f>VLOOKUP(B197,'[2]Sheet1'!$C$2:$F$384,4,0)</f>
        <v>0.05</v>
      </c>
      <c r="I197" s="24">
        <v>209.85</v>
      </c>
      <c r="J197" s="25">
        <f t="shared" si="24"/>
        <v>39.97</v>
      </c>
      <c r="K197" s="25">
        <f t="shared" si="23"/>
        <v>169.88</v>
      </c>
      <c r="L197" s="25">
        <f t="shared" si="27"/>
        <v>159.89</v>
      </c>
      <c r="M197" s="25">
        <f t="shared" si="25"/>
        <v>15.99</v>
      </c>
      <c r="N197" s="25">
        <f t="shared" si="26"/>
        <v>143.89999999999998</v>
      </c>
      <c r="O197" s="25">
        <f>ROUND(I197*5%/105%,2)</f>
        <v>9.99</v>
      </c>
    </row>
    <row r="198" spans="1:15" s="10" customFormat="1" ht="18" customHeight="1">
      <c r="A198" s="8" t="s">
        <v>6</v>
      </c>
      <c r="B198" s="8">
        <v>2040004874</v>
      </c>
      <c r="C198" s="9" t="s">
        <v>254</v>
      </c>
      <c r="D198" s="8" t="s">
        <v>154</v>
      </c>
      <c r="E198" s="8" t="s">
        <v>11</v>
      </c>
      <c r="F198" s="8" t="s">
        <v>89</v>
      </c>
      <c r="G198" s="23" t="str">
        <f>VLOOKUP(B198,'[2]Sheet1'!$C$2:$F$384,3,0)</f>
        <v>3002 90 90</v>
      </c>
      <c r="H198" s="23">
        <f>VLOOKUP(B198,'[2]Sheet1'!$C$2:$F$384,4,0)</f>
        <v>0.12</v>
      </c>
      <c r="I198" s="24">
        <v>12500</v>
      </c>
      <c r="J198" s="25">
        <f t="shared" si="24"/>
        <v>2232.14</v>
      </c>
      <c r="K198" s="25">
        <f t="shared" si="23"/>
        <v>10267.86</v>
      </c>
      <c r="L198" s="25">
        <f t="shared" si="27"/>
        <v>8928.57</v>
      </c>
      <c r="M198" s="25">
        <f t="shared" si="25"/>
        <v>892.86</v>
      </c>
      <c r="N198" s="25">
        <f t="shared" si="26"/>
        <v>8035.71</v>
      </c>
      <c r="O198" s="25">
        <f aca="true" t="shared" si="28" ref="O198:O211">ROUND(I198*12%/112%,2)</f>
        <v>1339.29</v>
      </c>
    </row>
    <row r="199" spans="1:15" s="10" customFormat="1" ht="18" customHeight="1">
      <c r="A199" s="8" t="s">
        <v>6</v>
      </c>
      <c r="B199" s="8">
        <v>2040004875</v>
      </c>
      <c r="C199" s="9" t="s">
        <v>255</v>
      </c>
      <c r="D199" s="8" t="s">
        <v>154</v>
      </c>
      <c r="E199" s="8" t="s">
        <v>11</v>
      </c>
      <c r="F199" s="8" t="s">
        <v>89</v>
      </c>
      <c r="G199" s="23" t="str">
        <f>VLOOKUP(B199,'[2]Sheet1'!$C$2:$F$384,3,0)</f>
        <v>3002 90 90</v>
      </c>
      <c r="H199" s="23">
        <f>VLOOKUP(B199,'[2]Sheet1'!$C$2:$F$384,4,0)</f>
        <v>0.12</v>
      </c>
      <c r="I199" s="24">
        <v>10500</v>
      </c>
      <c r="J199" s="25">
        <f t="shared" si="24"/>
        <v>1875</v>
      </c>
      <c r="K199" s="25">
        <f t="shared" si="23"/>
        <v>8625</v>
      </c>
      <c r="L199" s="25">
        <f t="shared" si="27"/>
        <v>7500</v>
      </c>
      <c r="M199" s="25">
        <f t="shared" si="25"/>
        <v>750</v>
      </c>
      <c r="N199" s="25">
        <f t="shared" si="26"/>
        <v>6750</v>
      </c>
      <c r="O199" s="25">
        <f t="shared" si="28"/>
        <v>1125</v>
      </c>
    </row>
    <row r="200" spans="1:15" s="10" customFormat="1" ht="18" customHeight="1">
      <c r="A200" s="8" t="s">
        <v>6</v>
      </c>
      <c r="B200" s="8">
        <v>2040004876</v>
      </c>
      <c r="C200" s="9" t="s">
        <v>256</v>
      </c>
      <c r="D200" s="8" t="s">
        <v>154</v>
      </c>
      <c r="E200" s="8" t="s">
        <v>11</v>
      </c>
      <c r="F200" s="8" t="s">
        <v>89</v>
      </c>
      <c r="G200" s="23" t="str">
        <f>VLOOKUP(B200,'[2]Sheet1'!$C$2:$F$384,3,0)</f>
        <v>3004 50 90</v>
      </c>
      <c r="H200" s="23">
        <f>VLOOKUP(B200,'[2]Sheet1'!$C$2:$F$384,4,0)</f>
        <v>0.12</v>
      </c>
      <c r="I200" s="24">
        <v>8500</v>
      </c>
      <c r="J200" s="25">
        <f t="shared" si="24"/>
        <v>1517.86</v>
      </c>
      <c r="K200" s="25">
        <f t="shared" si="23"/>
        <v>6982.14</v>
      </c>
      <c r="L200" s="25">
        <f t="shared" si="27"/>
        <v>6071.43</v>
      </c>
      <c r="M200" s="25">
        <f t="shared" si="25"/>
        <v>607.14</v>
      </c>
      <c r="N200" s="25">
        <f t="shared" si="26"/>
        <v>5464.29</v>
      </c>
      <c r="O200" s="25">
        <f t="shared" si="28"/>
        <v>910.71</v>
      </c>
    </row>
    <row r="201" spans="1:15" s="10" customFormat="1" ht="18" customHeight="1">
      <c r="A201" s="8" t="s">
        <v>6</v>
      </c>
      <c r="B201" s="8">
        <v>2040004877</v>
      </c>
      <c r="C201" s="9" t="s">
        <v>257</v>
      </c>
      <c r="D201" s="8" t="s">
        <v>154</v>
      </c>
      <c r="E201" s="8" t="s">
        <v>11</v>
      </c>
      <c r="F201" s="8" t="s">
        <v>89</v>
      </c>
      <c r="G201" s="23" t="str">
        <f>VLOOKUP(B201,'[2]Sheet1'!$C$2:$F$384,3,0)</f>
        <v>3002 90 90</v>
      </c>
      <c r="H201" s="23">
        <f>VLOOKUP(B201,'[2]Sheet1'!$C$2:$F$384,4,0)</f>
        <v>0.12</v>
      </c>
      <c r="I201" s="24">
        <v>5800</v>
      </c>
      <c r="J201" s="25">
        <f t="shared" si="24"/>
        <v>1035.71</v>
      </c>
      <c r="K201" s="25">
        <f t="shared" si="23"/>
        <v>4764.29</v>
      </c>
      <c r="L201" s="25">
        <f t="shared" si="27"/>
        <v>4142.86</v>
      </c>
      <c r="M201" s="25">
        <f t="shared" si="25"/>
        <v>414.29</v>
      </c>
      <c r="N201" s="25">
        <f t="shared" si="26"/>
        <v>3728.57</v>
      </c>
      <c r="O201" s="25">
        <f t="shared" si="28"/>
        <v>621.43</v>
      </c>
    </row>
    <row r="202" spans="1:15" s="10" customFormat="1" ht="18" customHeight="1">
      <c r="A202" s="8" t="s">
        <v>6</v>
      </c>
      <c r="B202" s="8">
        <v>2040004931</v>
      </c>
      <c r="C202" s="9" t="s">
        <v>258</v>
      </c>
      <c r="D202" s="8" t="s">
        <v>259</v>
      </c>
      <c r="E202" s="8" t="s">
        <v>16</v>
      </c>
      <c r="F202" s="8" t="s">
        <v>23</v>
      </c>
      <c r="G202" s="23" t="str">
        <f>VLOOKUP(B202,'[2]Sheet1'!$C$2:$F$384,3,0)</f>
        <v>3004 50 36</v>
      </c>
      <c r="H202" s="23">
        <f>VLOOKUP(B202,'[2]Sheet1'!$C$2:$F$384,4,0)</f>
        <v>0.12</v>
      </c>
      <c r="I202" s="24">
        <v>180</v>
      </c>
      <c r="J202" s="25">
        <f t="shared" si="24"/>
        <v>32.14</v>
      </c>
      <c r="K202" s="25">
        <f t="shared" si="23"/>
        <v>147.86</v>
      </c>
      <c r="L202" s="25">
        <f t="shared" si="27"/>
        <v>128.57000000000002</v>
      </c>
      <c r="M202" s="25">
        <f t="shared" si="25"/>
        <v>12.86</v>
      </c>
      <c r="N202" s="25">
        <f t="shared" si="26"/>
        <v>115.71000000000001</v>
      </c>
      <c r="O202" s="25">
        <f t="shared" si="28"/>
        <v>19.29</v>
      </c>
    </row>
    <row r="203" spans="1:15" s="10" customFormat="1" ht="18" customHeight="1">
      <c r="A203" s="8" t="s">
        <v>6</v>
      </c>
      <c r="B203" s="8">
        <v>2040004938</v>
      </c>
      <c r="C203" s="9" t="s">
        <v>260</v>
      </c>
      <c r="D203" s="8" t="s">
        <v>261</v>
      </c>
      <c r="E203" s="8" t="s">
        <v>145</v>
      </c>
      <c r="F203" s="8" t="s">
        <v>10</v>
      </c>
      <c r="G203" s="23" t="str">
        <f>VLOOKUP(B203,'[2]Sheet1'!$C$2:$F$384,3,0)</f>
        <v>3004 90 99</v>
      </c>
      <c r="H203" s="23">
        <f>VLOOKUP(B203,'[2]Sheet1'!$C$2:$F$384,4,0)</f>
        <v>0.12</v>
      </c>
      <c r="I203" s="24">
        <v>52.29</v>
      </c>
      <c r="J203" s="25">
        <f t="shared" si="24"/>
        <v>9.34</v>
      </c>
      <c r="K203" s="25">
        <f t="shared" si="23"/>
        <v>42.95</v>
      </c>
      <c r="L203" s="25">
        <f t="shared" si="27"/>
        <v>37.35</v>
      </c>
      <c r="M203" s="25">
        <f t="shared" si="25"/>
        <v>3.74</v>
      </c>
      <c r="N203" s="25">
        <f t="shared" si="26"/>
        <v>33.61</v>
      </c>
      <c r="O203" s="25">
        <f t="shared" si="28"/>
        <v>5.6</v>
      </c>
    </row>
    <row r="204" spans="1:15" s="10" customFormat="1" ht="18" customHeight="1">
      <c r="A204" s="8" t="s">
        <v>6</v>
      </c>
      <c r="B204" s="8">
        <v>2040005094</v>
      </c>
      <c r="C204" s="9" t="s">
        <v>262</v>
      </c>
      <c r="D204" s="8" t="s">
        <v>33</v>
      </c>
      <c r="E204" s="8" t="s">
        <v>4</v>
      </c>
      <c r="F204" s="8" t="s">
        <v>23</v>
      </c>
      <c r="G204" s="23" t="str">
        <f>VLOOKUP(B204,'[2]Sheet1'!$C$2:$F$384,3,0)</f>
        <v>3004 90 88</v>
      </c>
      <c r="H204" s="23">
        <f>VLOOKUP(B204,'[2]Sheet1'!$C$2:$F$384,4,0)</f>
        <v>0.12</v>
      </c>
      <c r="I204" s="24">
        <v>126</v>
      </c>
      <c r="J204" s="25">
        <f t="shared" si="24"/>
        <v>22.5</v>
      </c>
      <c r="K204" s="25">
        <f t="shared" si="23"/>
        <v>103.5</v>
      </c>
      <c r="L204" s="25">
        <f t="shared" si="27"/>
        <v>90</v>
      </c>
      <c r="M204" s="25">
        <f t="shared" si="25"/>
        <v>9</v>
      </c>
      <c r="N204" s="25">
        <f t="shared" si="26"/>
        <v>81</v>
      </c>
      <c r="O204" s="25">
        <f t="shared" si="28"/>
        <v>13.5</v>
      </c>
    </row>
    <row r="205" spans="1:15" s="10" customFormat="1" ht="18" customHeight="1">
      <c r="A205" s="8" t="s">
        <v>6</v>
      </c>
      <c r="B205" s="8">
        <v>2040005095</v>
      </c>
      <c r="C205" s="9" t="s">
        <v>263</v>
      </c>
      <c r="D205" s="8" t="s">
        <v>33</v>
      </c>
      <c r="E205" s="8" t="s">
        <v>4</v>
      </c>
      <c r="F205" s="8" t="s">
        <v>23</v>
      </c>
      <c r="G205" s="23" t="str">
        <f>VLOOKUP(B205,'[2]Sheet1'!$C$2:$F$384,3,0)</f>
        <v>3004 90 88</v>
      </c>
      <c r="H205" s="23">
        <f>VLOOKUP(B205,'[2]Sheet1'!$C$2:$F$384,4,0)</f>
        <v>0.12</v>
      </c>
      <c r="I205" s="24">
        <v>101</v>
      </c>
      <c r="J205" s="25">
        <f t="shared" si="24"/>
        <v>18.04</v>
      </c>
      <c r="K205" s="25">
        <f t="shared" si="23"/>
        <v>82.96000000000001</v>
      </c>
      <c r="L205" s="25">
        <f t="shared" si="27"/>
        <v>72.14000000000001</v>
      </c>
      <c r="M205" s="25">
        <f t="shared" si="25"/>
        <v>7.21</v>
      </c>
      <c r="N205" s="25">
        <f t="shared" si="26"/>
        <v>64.93</v>
      </c>
      <c r="O205" s="25">
        <f t="shared" si="28"/>
        <v>10.82</v>
      </c>
    </row>
    <row r="206" spans="1:15" s="10" customFormat="1" ht="18" customHeight="1">
      <c r="A206" s="8" t="s">
        <v>6</v>
      </c>
      <c r="B206" s="8">
        <v>2040005166</v>
      </c>
      <c r="C206" s="9" t="s">
        <v>264</v>
      </c>
      <c r="D206" s="8" t="s">
        <v>265</v>
      </c>
      <c r="E206" s="8" t="s">
        <v>266</v>
      </c>
      <c r="F206" s="8" t="s">
        <v>23</v>
      </c>
      <c r="G206" s="23" t="str">
        <f>VLOOKUP(B206,'[2]Sheet1'!$C$2:$F$384,3,0)</f>
        <v>3002 90 30</v>
      </c>
      <c r="H206" s="23">
        <f>VLOOKUP(B206,'[2]Sheet1'!$C$2:$F$384,4,0)</f>
        <v>0.12</v>
      </c>
      <c r="I206" s="24">
        <v>330</v>
      </c>
      <c r="J206" s="25">
        <f t="shared" si="24"/>
        <v>58.93</v>
      </c>
      <c r="K206" s="25">
        <f t="shared" si="23"/>
        <v>271.07</v>
      </c>
      <c r="L206" s="25">
        <f t="shared" si="27"/>
        <v>235.70999999999998</v>
      </c>
      <c r="M206" s="25">
        <f t="shared" si="25"/>
        <v>23.57</v>
      </c>
      <c r="N206" s="25">
        <f t="shared" si="26"/>
        <v>212.14</v>
      </c>
      <c r="O206" s="25">
        <f t="shared" si="28"/>
        <v>35.36</v>
      </c>
    </row>
    <row r="207" spans="1:15" s="10" customFormat="1" ht="18" customHeight="1">
      <c r="A207" s="8" t="s">
        <v>6</v>
      </c>
      <c r="B207" s="8">
        <v>2040005167</v>
      </c>
      <c r="C207" s="9" t="s">
        <v>267</v>
      </c>
      <c r="D207" s="8" t="s">
        <v>8</v>
      </c>
      <c r="E207" s="8" t="s">
        <v>163</v>
      </c>
      <c r="F207" s="8" t="s">
        <v>23</v>
      </c>
      <c r="G207" s="23" t="str">
        <f>VLOOKUP(B207,'[2]Sheet1'!$C$2:$F$384,3,0)</f>
        <v>3004 90 69</v>
      </c>
      <c r="H207" s="23">
        <f>VLOOKUP(B207,'[2]Sheet1'!$C$2:$F$384,4,0)</f>
        <v>0.12</v>
      </c>
      <c r="I207" s="24">
        <v>209.75</v>
      </c>
      <c r="J207" s="25">
        <f t="shared" si="24"/>
        <v>37.46</v>
      </c>
      <c r="K207" s="25">
        <f t="shared" si="23"/>
        <v>172.29</v>
      </c>
      <c r="L207" s="25">
        <f t="shared" si="27"/>
        <v>149.82</v>
      </c>
      <c r="M207" s="25">
        <f t="shared" si="25"/>
        <v>14.98</v>
      </c>
      <c r="N207" s="25">
        <f t="shared" si="26"/>
        <v>134.84</v>
      </c>
      <c r="O207" s="25">
        <f t="shared" si="28"/>
        <v>22.47</v>
      </c>
    </row>
    <row r="208" spans="1:15" s="10" customFormat="1" ht="18" customHeight="1">
      <c r="A208" s="8" t="s">
        <v>6</v>
      </c>
      <c r="B208" s="8">
        <v>2040005172</v>
      </c>
      <c r="C208" s="9" t="s">
        <v>268</v>
      </c>
      <c r="D208" s="8" t="s">
        <v>8</v>
      </c>
      <c r="E208" s="8" t="s">
        <v>8</v>
      </c>
      <c r="F208" s="8" t="s">
        <v>10</v>
      </c>
      <c r="G208" s="23" t="str">
        <f>VLOOKUP(B208,'[2]Sheet1'!$C$2:$F$384,3,0)</f>
        <v>3004 90 82</v>
      </c>
      <c r="H208" s="23">
        <f>VLOOKUP(B208,'[2]Sheet1'!$C$2:$F$384,4,0)</f>
        <v>0.12</v>
      </c>
      <c r="I208" s="24">
        <v>53.7</v>
      </c>
      <c r="J208" s="25">
        <f t="shared" si="24"/>
        <v>9.59</v>
      </c>
      <c r="K208" s="25">
        <f t="shared" si="23"/>
        <v>44.11</v>
      </c>
      <c r="L208" s="25">
        <f t="shared" si="27"/>
        <v>38.36</v>
      </c>
      <c r="M208" s="25">
        <f t="shared" si="25"/>
        <v>3.84</v>
      </c>
      <c r="N208" s="25">
        <f t="shared" si="26"/>
        <v>34.519999999999996</v>
      </c>
      <c r="O208" s="25">
        <f t="shared" si="28"/>
        <v>5.75</v>
      </c>
    </row>
    <row r="209" spans="1:15" s="10" customFormat="1" ht="18" customHeight="1">
      <c r="A209" s="8" t="s">
        <v>6</v>
      </c>
      <c r="B209" s="8">
        <v>2040005173</v>
      </c>
      <c r="C209" s="9" t="s">
        <v>269</v>
      </c>
      <c r="D209" s="8" t="s">
        <v>8</v>
      </c>
      <c r="E209" s="8" t="s">
        <v>8</v>
      </c>
      <c r="F209" s="8" t="s">
        <v>10</v>
      </c>
      <c r="G209" s="23" t="str">
        <f>VLOOKUP(B209,'[2]Sheet1'!$C$2:$F$384,3,0)</f>
        <v>3004 90 82</v>
      </c>
      <c r="H209" s="23">
        <f>VLOOKUP(B209,'[2]Sheet1'!$C$2:$F$384,4,0)</f>
        <v>0.12</v>
      </c>
      <c r="I209" s="24">
        <v>94.5</v>
      </c>
      <c r="J209" s="25">
        <f t="shared" si="24"/>
        <v>16.87</v>
      </c>
      <c r="K209" s="25">
        <f t="shared" si="23"/>
        <v>77.63</v>
      </c>
      <c r="L209" s="25">
        <f t="shared" si="27"/>
        <v>67.5</v>
      </c>
      <c r="M209" s="25">
        <f t="shared" si="25"/>
        <v>6.75</v>
      </c>
      <c r="N209" s="25">
        <f t="shared" si="26"/>
        <v>60.74999999999999</v>
      </c>
      <c r="O209" s="25">
        <f t="shared" si="28"/>
        <v>10.13</v>
      </c>
    </row>
    <row r="210" spans="1:15" s="10" customFormat="1" ht="18" customHeight="1">
      <c r="A210" s="8" t="s">
        <v>6</v>
      </c>
      <c r="B210" s="8">
        <v>2040005174</v>
      </c>
      <c r="C210" s="9" t="s">
        <v>270</v>
      </c>
      <c r="D210" s="8" t="s">
        <v>8</v>
      </c>
      <c r="E210" s="8" t="s">
        <v>8</v>
      </c>
      <c r="F210" s="8" t="s">
        <v>10</v>
      </c>
      <c r="G210" s="23" t="str">
        <f>VLOOKUP(B210,'[2]Sheet1'!$C$2:$F$384,3,0)</f>
        <v>3004 90 82</v>
      </c>
      <c r="H210" s="23">
        <f>VLOOKUP(B210,'[2]Sheet1'!$C$2:$F$384,4,0)</f>
        <v>0.12</v>
      </c>
      <c r="I210" s="24">
        <v>167</v>
      </c>
      <c r="J210" s="25">
        <f t="shared" si="24"/>
        <v>29.82</v>
      </c>
      <c r="K210" s="25">
        <f t="shared" si="23"/>
        <v>137.18</v>
      </c>
      <c r="L210" s="25">
        <f t="shared" si="27"/>
        <v>119.29</v>
      </c>
      <c r="M210" s="25">
        <f t="shared" si="25"/>
        <v>11.93</v>
      </c>
      <c r="N210" s="25">
        <f t="shared" si="26"/>
        <v>107.36</v>
      </c>
      <c r="O210" s="25">
        <f t="shared" si="28"/>
        <v>17.89</v>
      </c>
    </row>
    <row r="211" spans="1:15" s="10" customFormat="1" ht="18" customHeight="1">
      <c r="A211" s="8" t="s">
        <v>6</v>
      </c>
      <c r="B211" s="8">
        <v>2040005186</v>
      </c>
      <c r="C211" s="9" t="s">
        <v>271</v>
      </c>
      <c r="D211" s="8" t="s">
        <v>33</v>
      </c>
      <c r="E211" s="8" t="s">
        <v>9</v>
      </c>
      <c r="F211" s="8" t="s">
        <v>48</v>
      </c>
      <c r="G211" s="23" t="str">
        <f>VLOOKUP(B211,'[2]Sheet1'!$C$2:$F$384,3,0)</f>
        <v>3004 50 10</v>
      </c>
      <c r="H211" s="23">
        <f>VLOOKUP(B211,'[2]Sheet1'!$C$2:$F$384,4,0)</f>
        <v>0.12</v>
      </c>
      <c r="I211" s="24">
        <v>95</v>
      </c>
      <c r="J211" s="25">
        <f t="shared" si="24"/>
        <v>16.96</v>
      </c>
      <c r="K211" s="25">
        <f t="shared" si="23"/>
        <v>78.03999999999999</v>
      </c>
      <c r="L211" s="25">
        <f t="shared" si="27"/>
        <v>67.85999999999999</v>
      </c>
      <c r="M211" s="25">
        <f t="shared" si="25"/>
        <v>6.79</v>
      </c>
      <c r="N211" s="25">
        <f t="shared" si="26"/>
        <v>61.069999999999986</v>
      </c>
      <c r="O211" s="25">
        <f t="shared" si="28"/>
        <v>10.18</v>
      </c>
    </row>
    <row r="212" spans="1:15" s="10" customFormat="1" ht="18" customHeight="1">
      <c r="A212" s="8" t="s">
        <v>6</v>
      </c>
      <c r="B212" s="8">
        <v>2040005217</v>
      </c>
      <c r="C212" s="9" t="s">
        <v>272</v>
      </c>
      <c r="D212" s="8" t="s">
        <v>154</v>
      </c>
      <c r="E212" s="8" t="s">
        <v>11</v>
      </c>
      <c r="F212" s="8" t="s">
        <v>246</v>
      </c>
      <c r="G212" s="23" t="str">
        <f>VLOOKUP(B212,'[2]Sheet1'!$C$2:$F$384,3,0)</f>
        <v>3002 20 29</v>
      </c>
      <c r="H212" s="23">
        <f>VLOOKUP(B212,'[2]Sheet1'!$C$2:$F$384,4,0)</f>
        <v>0.05</v>
      </c>
      <c r="I212" s="24">
        <v>737</v>
      </c>
      <c r="J212" s="25">
        <f t="shared" si="24"/>
        <v>140.38</v>
      </c>
      <c r="K212" s="25">
        <f t="shared" si="23"/>
        <v>596.62</v>
      </c>
      <c r="L212" s="25">
        <f t="shared" si="27"/>
        <v>561.52</v>
      </c>
      <c r="M212" s="25">
        <f t="shared" si="25"/>
        <v>56.15</v>
      </c>
      <c r="N212" s="25">
        <f t="shared" si="26"/>
        <v>505.37</v>
      </c>
      <c r="O212" s="25">
        <f>ROUND(I212*5%/105%,2)</f>
        <v>35.1</v>
      </c>
    </row>
    <row r="213" spans="1:15" s="10" customFormat="1" ht="18" customHeight="1">
      <c r="A213" s="8" t="s">
        <v>6</v>
      </c>
      <c r="B213" s="8">
        <v>2040005237</v>
      </c>
      <c r="C213" s="9" t="s">
        <v>273</v>
      </c>
      <c r="D213" s="8" t="s">
        <v>274</v>
      </c>
      <c r="E213" s="8" t="s">
        <v>205</v>
      </c>
      <c r="F213" s="8" t="s">
        <v>29</v>
      </c>
      <c r="G213" s="23" t="str">
        <f>VLOOKUP(B213,'[2]Sheet1'!$C$2:$F$384,3,0)</f>
        <v>3004 90 11</v>
      </c>
      <c r="H213" s="23">
        <f>VLOOKUP(B213,'[2]Sheet1'!$C$2:$F$384,4,0)</f>
        <v>0.12</v>
      </c>
      <c r="I213" s="24">
        <v>36</v>
      </c>
      <c r="J213" s="25">
        <f t="shared" si="24"/>
        <v>6.43</v>
      </c>
      <c r="K213" s="25">
        <f t="shared" si="23"/>
        <v>29.57</v>
      </c>
      <c r="L213" s="25">
        <f t="shared" si="27"/>
        <v>25.71</v>
      </c>
      <c r="M213" s="25">
        <f t="shared" si="25"/>
        <v>2.57</v>
      </c>
      <c r="N213" s="25">
        <f t="shared" si="26"/>
        <v>23.14</v>
      </c>
      <c r="O213" s="25">
        <f>ROUND(I213*12%/112%,2)</f>
        <v>3.86</v>
      </c>
    </row>
    <row r="214" spans="1:15" s="10" customFormat="1" ht="18" customHeight="1">
      <c r="A214" s="8" t="s">
        <v>6</v>
      </c>
      <c r="B214" s="8">
        <v>2040005239</v>
      </c>
      <c r="C214" s="9" t="s">
        <v>275</v>
      </c>
      <c r="D214" s="8" t="s">
        <v>274</v>
      </c>
      <c r="E214" s="8" t="s">
        <v>205</v>
      </c>
      <c r="F214" s="8" t="s">
        <v>29</v>
      </c>
      <c r="G214" s="23" t="str">
        <f>VLOOKUP(B214,'[2]Sheet1'!$C$2:$F$384,3,0)</f>
        <v>3004 90 11</v>
      </c>
      <c r="H214" s="23">
        <f>VLOOKUP(B214,'[2]Sheet1'!$C$2:$F$384,4,0)</f>
        <v>0.12</v>
      </c>
      <c r="I214" s="24">
        <v>30</v>
      </c>
      <c r="J214" s="25">
        <f t="shared" si="24"/>
        <v>5.36</v>
      </c>
      <c r="K214" s="25">
        <f t="shared" si="23"/>
        <v>24.64</v>
      </c>
      <c r="L214" s="25">
        <f t="shared" si="27"/>
        <v>21.43</v>
      </c>
      <c r="M214" s="25">
        <f t="shared" si="25"/>
        <v>2.14</v>
      </c>
      <c r="N214" s="25">
        <f t="shared" si="26"/>
        <v>19.29</v>
      </c>
      <c r="O214" s="25">
        <f>ROUND(I214*12%/112%,2)</f>
        <v>3.21</v>
      </c>
    </row>
    <row r="215" spans="1:15" s="10" customFormat="1" ht="18" customHeight="1">
      <c r="A215" s="8" t="s">
        <v>6</v>
      </c>
      <c r="B215" s="8">
        <v>2040005244</v>
      </c>
      <c r="C215" s="9" t="s">
        <v>276</v>
      </c>
      <c r="D215" s="8" t="s">
        <v>217</v>
      </c>
      <c r="E215" s="8" t="s">
        <v>205</v>
      </c>
      <c r="F215" s="8" t="s">
        <v>29</v>
      </c>
      <c r="G215" s="23" t="str">
        <f>VLOOKUP(B215,'[2]Sheet1'!$C$2:$F$384,3,0)</f>
        <v>3004 90 11</v>
      </c>
      <c r="H215" s="23">
        <f>VLOOKUP(B215,'[2]Sheet1'!$C$2:$F$384,4,0)</f>
        <v>0.12</v>
      </c>
      <c r="I215" s="24">
        <v>6</v>
      </c>
      <c r="J215" s="25">
        <f t="shared" si="24"/>
        <v>1.07</v>
      </c>
      <c r="K215" s="25">
        <f t="shared" si="23"/>
        <v>4.93</v>
      </c>
      <c r="L215" s="25">
        <f t="shared" si="27"/>
        <v>4.29</v>
      </c>
      <c r="M215" s="25">
        <f t="shared" si="25"/>
        <v>0.43</v>
      </c>
      <c r="N215" s="25">
        <f t="shared" si="26"/>
        <v>3.86</v>
      </c>
      <c r="O215" s="25">
        <f>ROUND(I215*12%/112%,2)</f>
        <v>0.64</v>
      </c>
    </row>
    <row r="216" spans="1:15" s="10" customFormat="1" ht="18" customHeight="1">
      <c r="A216" s="8" t="s">
        <v>6</v>
      </c>
      <c r="B216" s="8">
        <v>2040006904</v>
      </c>
      <c r="C216" s="9" t="s">
        <v>277</v>
      </c>
      <c r="D216" s="8" t="s">
        <v>154</v>
      </c>
      <c r="E216" s="8" t="s">
        <v>187</v>
      </c>
      <c r="F216" s="8" t="s">
        <v>246</v>
      </c>
      <c r="G216" s="23" t="s">
        <v>407</v>
      </c>
      <c r="H216" s="23">
        <v>0.05</v>
      </c>
      <c r="I216" s="24">
        <v>1821</v>
      </c>
      <c r="J216" s="25">
        <f>ROUND((I216-O216)*42.339%,2)</f>
        <v>734.28</v>
      </c>
      <c r="K216" s="25">
        <f aca="true" t="shared" si="29" ref="K216">+I216-J216</f>
        <v>1086.72</v>
      </c>
      <c r="L216" s="25">
        <f t="shared" si="27"/>
        <v>1000.01</v>
      </c>
      <c r="M216" s="25">
        <f t="shared" si="25"/>
        <v>100</v>
      </c>
      <c r="N216" s="25">
        <f t="shared" si="26"/>
        <v>900.01</v>
      </c>
      <c r="O216" s="25">
        <f>ROUND(I216*5%/105%,2)</f>
        <v>86.71</v>
      </c>
    </row>
    <row r="217" spans="1:15" s="10" customFormat="1" ht="18" customHeight="1">
      <c r="A217" s="8" t="s">
        <v>6</v>
      </c>
      <c r="B217" s="8">
        <v>2040005254</v>
      </c>
      <c r="C217" s="9" t="s">
        <v>277</v>
      </c>
      <c r="D217" s="8" t="s">
        <v>154</v>
      </c>
      <c r="E217" s="8" t="s">
        <v>187</v>
      </c>
      <c r="F217" s="8" t="s">
        <v>246</v>
      </c>
      <c r="G217" s="23" t="str">
        <f>VLOOKUP(B217,'[2]Sheet1'!$C$2:$F$384,3,0)</f>
        <v>3002 20 11</v>
      </c>
      <c r="H217" s="23">
        <f>VLOOKUP(B217,'[2]Sheet1'!$C$2:$F$384,4,0)</f>
        <v>0.05</v>
      </c>
      <c r="I217" s="24">
        <v>1821</v>
      </c>
      <c r="J217" s="25">
        <f>ROUND((I217-O217)*42.339%,2)</f>
        <v>734.28</v>
      </c>
      <c r="K217" s="25">
        <f t="shared" si="23"/>
        <v>1086.72</v>
      </c>
      <c r="L217" s="25">
        <f t="shared" si="27"/>
        <v>1000.01</v>
      </c>
      <c r="M217" s="25">
        <f t="shared" si="25"/>
        <v>100</v>
      </c>
      <c r="N217" s="25">
        <f t="shared" si="26"/>
        <v>900.01</v>
      </c>
      <c r="O217" s="25">
        <f>ROUND(I217*5%/105%,2)</f>
        <v>86.71</v>
      </c>
    </row>
    <row r="218" spans="1:15" s="10" customFormat="1" ht="18" customHeight="1">
      <c r="A218" s="8" t="s">
        <v>6</v>
      </c>
      <c r="B218" s="8">
        <v>2040005255</v>
      </c>
      <c r="C218" s="9" t="s">
        <v>278</v>
      </c>
      <c r="D218" s="8" t="s">
        <v>154</v>
      </c>
      <c r="E218" s="8" t="s">
        <v>187</v>
      </c>
      <c r="F218" s="8" t="s">
        <v>246</v>
      </c>
      <c r="G218" s="23" t="str">
        <f>VLOOKUP(B218,'[2]Sheet1'!$C$2:$F$384,3,0)</f>
        <v>3002 20 17</v>
      </c>
      <c r="H218" s="23">
        <v>0.05</v>
      </c>
      <c r="I218" s="24">
        <v>540</v>
      </c>
      <c r="J218" s="25">
        <f>ROUND((I218-O218)*31.945%,2)</f>
        <v>164.29</v>
      </c>
      <c r="K218" s="25">
        <f t="shared" si="23"/>
        <v>375.71000000000004</v>
      </c>
      <c r="L218" s="25">
        <f t="shared" si="27"/>
        <v>350.00000000000006</v>
      </c>
      <c r="M218" s="25">
        <f t="shared" si="25"/>
        <v>35</v>
      </c>
      <c r="N218" s="25">
        <f t="shared" si="26"/>
        <v>315.00000000000006</v>
      </c>
      <c r="O218" s="25">
        <f>ROUND(I218*5%/105%,2)</f>
        <v>25.71</v>
      </c>
    </row>
    <row r="219" spans="1:15" s="10" customFormat="1" ht="18" customHeight="1">
      <c r="A219" s="8" t="s">
        <v>6</v>
      </c>
      <c r="B219" s="8">
        <v>2040005256</v>
      </c>
      <c r="C219" s="9" t="s">
        <v>279</v>
      </c>
      <c r="D219" s="8" t="s">
        <v>154</v>
      </c>
      <c r="E219" s="8" t="s">
        <v>187</v>
      </c>
      <c r="F219" s="8" t="s">
        <v>246</v>
      </c>
      <c r="G219" s="23" t="str">
        <f>VLOOKUP(B219,'[2]Sheet1'!$C$2:$F$384,3,0)</f>
        <v>3002 20 19</v>
      </c>
      <c r="H219" s="23">
        <f>VLOOKUP(B219,'[2]Sheet1'!$C$2:$F$384,4,0)</f>
        <v>0.05</v>
      </c>
      <c r="I219" s="24">
        <v>382.59</v>
      </c>
      <c r="J219" s="25">
        <f>ROUND((I219-O219)*21.324%,2)</f>
        <v>77.7</v>
      </c>
      <c r="K219" s="25">
        <f t="shared" si="23"/>
        <v>304.89</v>
      </c>
      <c r="L219" s="25">
        <f t="shared" si="27"/>
        <v>286.66999999999996</v>
      </c>
      <c r="M219" s="25">
        <f t="shared" si="25"/>
        <v>28.67</v>
      </c>
      <c r="N219" s="25">
        <f t="shared" si="26"/>
        <v>258</v>
      </c>
      <c r="O219" s="25">
        <f>ROUND(I219*5%/105%,2)</f>
        <v>18.22</v>
      </c>
    </row>
    <row r="220" spans="1:15" s="10" customFormat="1" ht="18" customHeight="1">
      <c r="A220" s="8" t="s">
        <v>6</v>
      </c>
      <c r="B220" s="8">
        <v>2040005257</v>
      </c>
      <c r="C220" s="9" t="s">
        <v>280</v>
      </c>
      <c r="D220" s="8" t="s">
        <v>154</v>
      </c>
      <c r="E220" s="8" t="s">
        <v>187</v>
      </c>
      <c r="F220" s="8" t="s">
        <v>246</v>
      </c>
      <c r="G220" s="23" t="str">
        <f>VLOOKUP(B220,'[2]Sheet1'!$C$2:$F$384,3,0)</f>
        <v>3002 20 12</v>
      </c>
      <c r="H220" s="23">
        <f>VLOOKUP(B220,'[2]Sheet1'!$C$2:$F$384,4,0)</f>
        <v>0.05</v>
      </c>
      <c r="I220" s="24">
        <v>729</v>
      </c>
      <c r="J220" s="25">
        <f>ROUND((I220-O220)*40.947%,2)</f>
        <v>284.29</v>
      </c>
      <c r="K220" s="25">
        <f t="shared" si="23"/>
        <v>444.71</v>
      </c>
      <c r="L220" s="25">
        <f t="shared" si="27"/>
        <v>410</v>
      </c>
      <c r="M220" s="25">
        <f t="shared" si="25"/>
        <v>41</v>
      </c>
      <c r="N220" s="25">
        <f t="shared" si="26"/>
        <v>369</v>
      </c>
      <c r="O220" s="25">
        <f>ROUND(I220*5%/105%,2)</f>
        <v>34.71</v>
      </c>
    </row>
    <row r="221" spans="1:15" s="10" customFormat="1" ht="18" customHeight="1">
      <c r="A221" s="8" t="s">
        <v>6</v>
      </c>
      <c r="B221" s="8">
        <v>2040005436</v>
      </c>
      <c r="C221" s="9" t="s">
        <v>281</v>
      </c>
      <c r="D221" s="8" t="s">
        <v>33</v>
      </c>
      <c r="E221" s="8" t="s">
        <v>25</v>
      </c>
      <c r="F221" s="8" t="s">
        <v>34</v>
      </c>
      <c r="G221" s="23" t="str">
        <f>VLOOKUP(B221,'[2]Sheet1'!$C$2:$F$384,3,0)</f>
        <v>3004 20 34</v>
      </c>
      <c r="H221" s="23">
        <f>VLOOKUP(B221,'[2]Sheet1'!$C$2:$F$384,4,0)</f>
        <v>0.12</v>
      </c>
      <c r="I221" s="24">
        <v>88</v>
      </c>
      <c r="J221" s="25">
        <f t="shared" si="24"/>
        <v>15.71</v>
      </c>
      <c r="K221" s="25">
        <f t="shared" si="23"/>
        <v>72.28999999999999</v>
      </c>
      <c r="L221" s="25">
        <f t="shared" si="27"/>
        <v>62.85999999999999</v>
      </c>
      <c r="M221" s="25">
        <f t="shared" si="25"/>
        <v>6.29</v>
      </c>
      <c r="N221" s="25">
        <f t="shared" si="26"/>
        <v>56.569999999999986</v>
      </c>
      <c r="O221" s="25">
        <f aca="true" t="shared" si="30" ref="O221:O229">ROUND(I221*12%/112%,2)</f>
        <v>9.43</v>
      </c>
    </row>
    <row r="222" spans="1:15" s="10" customFormat="1" ht="18" customHeight="1">
      <c r="A222" s="8" t="s">
        <v>6</v>
      </c>
      <c r="B222" s="8">
        <v>2040006855</v>
      </c>
      <c r="C222" s="9" t="s">
        <v>404</v>
      </c>
      <c r="D222" s="8" t="s">
        <v>241</v>
      </c>
      <c r="E222" s="8" t="s">
        <v>266</v>
      </c>
      <c r="F222" s="8" t="s">
        <v>89</v>
      </c>
      <c r="G222" s="27" t="s">
        <v>406</v>
      </c>
      <c r="H222" s="23">
        <v>0.12</v>
      </c>
      <c r="I222" s="24">
        <v>17500</v>
      </c>
      <c r="J222" s="25">
        <f t="shared" si="24"/>
        <v>3125</v>
      </c>
      <c r="K222" s="25">
        <f t="shared" si="23"/>
        <v>14375</v>
      </c>
      <c r="L222" s="25">
        <f t="shared" si="27"/>
        <v>12500</v>
      </c>
      <c r="M222" s="25">
        <f t="shared" si="25"/>
        <v>1250</v>
      </c>
      <c r="N222" s="25">
        <f t="shared" si="26"/>
        <v>11250</v>
      </c>
      <c r="O222" s="25">
        <f t="shared" si="30"/>
        <v>1875</v>
      </c>
    </row>
    <row r="223" spans="1:15" s="10" customFormat="1" ht="18" customHeight="1">
      <c r="A223" s="8" t="s">
        <v>6</v>
      </c>
      <c r="B223" s="8">
        <v>2040005454</v>
      </c>
      <c r="C223" s="9" t="s">
        <v>282</v>
      </c>
      <c r="D223" s="8" t="s">
        <v>241</v>
      </c>
      <c r="E223" s="8" t="s">
        <v>266</v>
      </c>
      <c r="F223" s="8" t="s">
        <v>89</v>
      </c>
      <c r="G223" s="23" t="str">
        <f>VLOOKUP(B223,'[2]Sheet1'!$C$2:$F$384,3,0)</f>
        <v>3004 90 99</v>
      </c>
      <c r="H223" s="23">
        <f>VLOOKUP(B223,'[2]Sheet1'!$C$2:$F$384,4,0)</f>
        <v>0.12</v>
      </c>
      <c r="I223" s="24">
        <v>18566.4</v>
      </c>
      <c r="J223" s="25">
        <f t="shared" si="24"/>
        <v>3315.43</v>
      </c>
      <c r="K223" s="25">
        <f t="shared" si="23"/>
        <v>15250.970000000001</v>
      </c>
      <c r="L223" s="25">
        <f t="shared" si="27"/>
        <v>13261.710000000001</v>
      </c>
      <c r="M223" s="25">
        <f t="shared" si="25"/>
        <v>1326.17</v>
      </c>
      <c r="N223" s="25">
        <f t="shared" si="26"/>
        <v>11935.54</v>
      </c>
      <c r="O223" s="25">
        <f t="shared" si="30"/>
        <v>1989.26</v>
      </c>
    </row>
    <row r="224" spans="1:15" s="10" customFormat="1" ht="18" customHeight="1">
      <c r="A224" s="8" t="s">
        <v>6</v>
      </c>
      <c r="B224" s="8">
        <v>2040005477</v>
      </c>
      <c r="C224" s="9" t="s">
        <v>283</v>
      </c>
      <c r="D224" s="8" t="s">
        <v>8</v>
      </c>
      <c r="E224" s="8" t="s">
        <v>25</v>
      </c>
      <c r="F224" s="8" t="s">
        <v>10</v>
      </c>
      <c r="G224" s="23" t="str">
        <f>VLOOKUP(B224,'[2]Sheet1'!$C$2:$F$384,3,0)</f>
        <v>3004 90 81</v>
      </c>
      <c r="H224" s="23">
        <f>VLOOKUP(B224,'[2]Sheet1'!$C$2:$F$384,4,0)</f>
        <v>0.12</v>
      </c>
      <c r="I224" s="24">
        <v>289</v>
      </c>
      <c r="J224" s="25">
        <f t="shared" si="24"/>
        <v>51.61</v>
      </c>
      <c r="K224" s="25">
        <f t="shared" si="23"/>
        <v>237.39</v>
      </c>
      <c r="L224" s="25">
        <f t="shared" si="27"/>
        <v>206.42999999999998</v>
      </c>
      <c r="M224" s="25">
        <f t="shared" si="25"/>
        <v>20.64</v>
      </c>
      <c r="N224" s="25">
        <f t="shared" si="26"/>
        <v>185.79</v>
      </c>
      <c r="O224" s="25">
        <f t="shared" si="30"/>
        <v>30.96</v>
      </c>
    </row>
    <row r="225" spans="1:15" s="10" customFormat="1" ht="18" customHeight="1">
      <c r="A225" s="8" t="s">
        <v>6</v>
      </c>
      <c r="B225" s="8">
        <v>2040005478</v>
      </c>
      <c r="C225" s="9" t="s">
        <v>284</v>
      </c>
      <c r="D225" s="8" t="s">
        <v>8</v>
      </c>
      <c r="E225" s="8" t="s">
        <v>25</v>
      </c>
      <c r="F225" s="8" t="s">
        <v>10</v>
      </c>
      <c r="G225" s="23" t="str">
        <f>VLOOKUP(B225,'[2]Sheet1'!$C$2:$F$384,3,0)</f>
        <v>3004 90 81</v>
      </c>
      <c r="H225" s="23">
        <f>VLOOKUP(B225,'[2]Sheet1'!$C$2:$F$384,4,0)</f>
        <v>0.12</v>
      </c>
      <c r="I225" s="24">
        <v>158</v>
      </c>
      <c r="J225" s="25">
        <f t="shared" si="24"/>
        <v>28.21</v>
      </c>
      <c r="K225" s="25">
        <f t="shared" si="23"/>
        <v>129.79</v>
      </c>
      <c r="L225" s="25">
        <f t="shared" si="27"/>
        <v>112.85999999999999</v>
      </c>
      <c r="M225" s="25">
        <f t="shared" si="25"/>
        <v>11.29</v>
      </c>
      <c r="N225" s="25">
        <f t="shared" si="26"/>
        <v>101.57</v>
      </c>
      <c r="O225" s="25">
        <f t="shared" si="30"/>
        <v>16.93</v>
      </c>
    </row>
    <row r="226" spans="1:15" s="10" customFormat="1" ht="18" customHeight="1">
      <c r="A226" s="8" t="s">
        <v>6</v>
      </c>
      <c r="B226" s="8">
        <v>2040005479</v>
      </c>
      <c r="C226" s="9" t="s">
        <v>285</v>
      </c>
      <c r="D226" s="8" t="s">
        <v>8</v>
      </c>
      <c r="E226" s="8" t="s">
        <v>25</v>
      </c>
      <c r="F226" s="8" t="s">
        <v>10</v>
      </c>
      <c r="G226" s="23" t="str">
        <f>VLOOKUP(B226,'[2]Sheet1'!$C$2:$F$384,3,0)</f>
        <v>3004 90 81</v>
      </c>
      <c r="H226" s="23">
        <f>VLOOKUP(B226,'[2]Sheet1'!$C$2:$F$384,4,0)</f>
        <v>0.12</v>
      </c>
      <c r="I226" s="24">
        <v>89</v>
      </c>
      <c r="J226" s="25">
        <f t="shared" si="24"/>
        <v>15.89</v>
      </c>
      <c r="K226" s="25">
        <f t="shared" si="23"/>
        <v>73.11</v>
      </c>
      <c r="L226" s="25">
        <f t="shared" si="27"/>
        <v>63.57</v>
      </c>
      <c r="M226" s="25">
        <f t="shared" si="25"/>
        <v>6.36</v>
      </c>
      <c r="N226" s="25">
        <f t="shared" si="26"/>
        <v>57.21</v>
      </c>
      <c r="O226" s="25">
        <f t="shared" si="30"/>
        <v>9.54</v>
      </c>
    </row>
    <row r="227" spans="1:15" s="10" customFormat="1" ht="18" customHeight="1">
      <c r="A227" s="8" t="s">
        <v>6</v>
      </c>
      <c r="B227" s="8">
        <v>2040005480</v>
      </c>
      <c r="C227" s="9" t="s">
        <v>286</v>
      </c>
      <c r="D227" s="8" t="s">
        <v>8</v>
      </c>
      <c r="E227" s="8" t="s">
        <v>25</v>
      </c>
      <c r="F227" s="8" t="s">
        <v>10</v>
      </c>
      <c r="G227" s="23" t="str">
        <f>VLOOKUP(B227,'[2]Sheet1'!$C$2:$F$384,3,0)</f>
        <v>3004 90 81</v>
      </c>
      <c r="H227" s="23">
        <f>VLOOKUP(B227,'[2]Sheet1'!$C$2:$F$384,4,0)</f>
        <v>0.12</v>
      </c>
      <c r="I227" s="24">
        <v>150</v>
      </c>
      <c r="J227" s="25">
        <f t="shared" si="24"/>
        <v>26.79</v>
      </c>
      <c r="K227" s="25">
        <f t="shared" si="23"/>
        <v>123.21000000000001</v>
      </c>
      <c r="L227" s="25">
        <f t="shared" si="27"/>
        <v>107.14000000000001</v>
      </c>
      <c r="M227" s="25">
        <f t="shared" si="25"/>
        <v>10.71</v>
      </c>
      <c r="N227" s="25">
        <f t="shared" si="26"/>
        <v>96.43</v>
      </c>
      <c r="O227" s="25">
        <f t="shared" si="30"/>
        <v>16.07</v>
      </c>
    </row>
    <row r="228" spans="1:15" s="10" customFormat="1" ht="18" customHeight="1">
      <c r="A228" s="8" t="s">
        <v>6</v>
      </c>
      <c r="B228" s="8">
        <v>2040005481</v>
      </c>
      <c r="C228" s="9" t="s">
        <v>287</v>
      </c>
      <c r="D228" s="8" t="s">
        <v>8</v>
      </c>
      <c r="E228" s="8" t="s">
        <v>25</v>
      </c>
      <c r="F228" s="8" t="s">
        <v>10</v>
      </c>
      <c r="G228" s="23" t="str">
        <f>VLOOKUP(B228,'[2]Sheet1'!$C$2:$F$384,3,0)</f>
        <v>3004 90 81</v>
      </c>
      <c r="H228" s="23">
        <f>VLOOKUP(B228,'[2]Sheet1'!$C$2:$F$384,4,0)</f>
        <v>0.12</v>
      </c>
      <c r="I228" s="24">
        <v>89</v>
      </c>
      <c r="J228" s="25">
        <f t="shared" si="24"/>
        <v>15.89</v>
      </c>
      <c r="K228" s="25">
        <f t="shared" si="23"/>
        <v>73.11</v>
      </c>
      <c r="L228" s="25">
        <f t="shared" si="27"/>
        <v>63.57</v>
      </c>
      <c r="M228" s="25">
        <f t="shared" si="25"/>
        <v>6.36</v>
      </c>
      <c r="N228" s="25">
        <f t="shared" si="26"/>
        <v>57.21</v>
      </c>
      <c r="O228" s="25">
        <f t="shared" si="30"/>
        <v>9.54</v>
      </c>
    </row>
    <row r="229" spans="1:15" s="10" customFormat="1" ht="18" customHeight="1">
      <c r="A229" s="8" t="s">
        <v>6</v>
      </c>
      <c r="B229" s="8">
        <v>2040005482</v>
      </c>
      <c r="C229" s="9" t="s">
        <v>288</v>
      </c>
      <c r="D229" s="8" t="s">
        <v>8</v>
      </c>
      <c r="E229" s="8" t="s">
        <v>25</v>
      </c>
      <c r="F229" s="8" t="s">
        <v>10</v>
      </c>
      <c r="G229" s="23" t="str">
        <f>VLOOKUP(B229,'[2]Sheet1'!$C$2:$F$384,3,0)</f>
        <v>3004 90 81</v>
      </c>
      <c r="H229" s="23">
        <f>VLOOKUP(B229,'[2]Sheet1'!$C$2:$F$384,4,0)</f>
        <v>0.12</v>
      </c>
      <c r="I229" s="24">
        <v>50</v>
      </c>
      <c r="J229" s="25">
        <f t="shared" si="24"/>
        <v>8.93</v>
      </c>
      <c r="K229" s="25">
        <f t="shared" si="23"/>
        <v>41.07</v>
      </c>
      <c r="L229" s="25">
        <f t="shared" si="27"/>
        <v>35.71</v>
      </c>
      <c r="M229" s="25">
        <f t="shared" si="25"/>
        <v>3.57</v>
      </c>
      <c r="N229" s="25">
        <f t="shared" si="26"/>
        <v>32.14</v>
      </c>
      <c r="O229" s="25">
        <f t="shared" si="30"/>
        <v>5.36</v>
      </c>
    </row>
    <row r="230" spans="1:15" s="10" customFormat="1" ht="18" customHeight="1">
      <c r="A230" s="8" t="s">
        <v>6</v>
      </c>
      <c r="B230" s="8">
        <v>2040005517</v>
      </c>
      <c r="C230" s="9" t="s">
        <v>289</v>
      </c>
      <c r="D230" s="8" t="s">
        <v>154</v>
      </c>
      <c r="E230" s="8" t="s">
        <v>11</v>
      </c>
      <c r="F230" s="8" t="s">
        <v>246</v>
      </c>
      <c r="G230" s="23" t="str">
        <f>VLOOKUP(B230,'[2]Sheet1'!$C$2:$F$384,3,0)</f>
        <v>3002 20 29</v>
      </c>
      <c r="H230" s="23">
        <f>VLOOKUP(B230,'[2]Sheet1'!$C$2:$F$384,4,0)</f>
        <v>0.05</v>
      </c>
      <c r="I230" s="24">
        <v>785</v>
      </c>
      <c r="J230" s="25">
        <f t="shared" si="24"/>
        <v>149.52</v>
      </c>
      <c r="K230" s="25">
        <f t="shared" si="23"/>
        <v>635.48</v>
      </c>
      <c r="L230" s="25">
        <f t="shared" si="27"/>
        <v>598.1</v>
      </c>
      <c r="M230" s="25">
        <f t="shared" si="25"/>
        <v>59.81</v>
      </c>
      <c r="N230" s="25">
        <f t="shared" si="26"/>
        <v>538.2900000000001</v>
      </c>
      <c r="O230" s="25">
        <f>ROUND(I230*5%/105%,2)</f>
        <v>37.38</v>
      </c>
    </row>
    <row r="231" spans="1:15" s="10" customFormat="1" ht="18" customHeight="1">
      <c r="A231" s="8" t="s">
        <v>6</v>
      </c>
      <c r="B231" s="8">
        <v>2040005567</v>
      </c>
      <c r="C231" s="9" t="s">
        <v>290</v>
      </c>
      <c r="D231" s="8" t="s">
        <v>8</v>
      </c>
      <c r="E231" s="8" t="s">
        <v>9</v>
      </c>
      <c r="F231" s="8" t="s">
        <v>10</v>
      </c>
      <c r="G231" s="23" t="str">
        <f>VLOOKUP(B231,'[2]Sheet1'!$C$2:$F$384,3,0)</f>
        <v>3004 20 50</v>
      </c>
      <c r="H231" s="23">
        <f>VLOOKUP(B231,'[2]Sheet1'!$C$2:$F$384,4,0)</f>
        <v>0.12</v>
      </c>
      <c r="I231" s="24">
        <v>23.43</v>
      </c>
      <c r="J231" s="25">
        <f t="shared" si="24"/>
        <v>4.18</v>
      </c>
      <c r="K231" s="25">
        <f t="shared" si="23"/>
        <v>19.25</v>
      </c>
      <c r="L231" s="25">
        <f t="shared" si="27"/>
        <v>16.740000000000002</v>
      </c>
      <c r="M231" s="25">
        <f t="shared" si="25"/>
        <v>1.67</v>
      </c>
      <c r="N231" s="25">
        <f t="shared" si="26"/>
        <v>15.069999999999999</v>
      </c>
      <c r="O231" s="25">
        <f aca="true" t="shared" si="31" ref="O231:O241">ROUND(I231*12%/112%,2)</f>
        <v>2.51</v>
      </c>
    </row>
    <row r="232" spans="1:15" s="10" customFormat="1" ht="18" customHeight="1">
      <c r="A232" s="8" t="s">
        <v>6</v>
      </c>
      <c r="B232" s="8">
        <v>2030002245</v>
      </c>
      <c r="C232" s="9" t="s">
        <v>319</v>
      </c>
      <c r="D232" s="8" t="s">
        <v>84</v>
      </c>
      <c r="E232" s="8" t="s">
        <v>9</v>
      </c>
      <c r="F232" s="8" t="s">
        <v>10</v>
      </c>
      <c r="G232" s="23" t="str">
        <f>VLOOKUP(B232,'[2]Sheet1'!$C$2:$F$384,3,0)</f>
        <v>3004 90 74</v>
      </c>
      <c r="H232" s="23">
        <f>VLOOKUP(B232,'[2]Sheet1'!$C$2:$F$384,4,0)</f>
        <v>0.12</v>
      </c>
      <c r="I232" s="24">
        <v>31.97</v>
      </c>
      <c r="J232" s="25">
        <f t="shared" si="24"/>
        <v>5.71</v>
      </c>
      <c r="K232" s="25">
        <f t="shared" si="23"/>
        <v>26.259999999999998</v>
      </c>
      <c r="L232" s="25">
        <f t="shared" si="27"/>
        <v>22.83</v>
      </c>
      <c r="M232" s="25">
        <f t="shared" si="25"/>
        <v>2.28</v>
      </c>
      <c r="N232" s="25">
        <f t="shared" si="26"/>
        <v>20.549999999999997</v>
      </c>
      <c r="O232" s="25">
        <f t="shared" si="31"/>
        <v>3.43</v>
      </c>
    </row>
    <row r="233" spans="1:15" s="10" customFormat="1" ht="18" customHeight="1">
      <c r="A233" s="8" t="s">
        <v>6</v>
      </c>
      <c r="B233" s="8">
        <v>2040005568</v>
      </c>
      <c r="C233" s="9" t="s">
        <v>291</v>
      </c>
      <c r="D233" s="8" t="s">
        <v>8</v>
      </c>
      <c r="E233" s="8" t="s">
        <v>9</v>
      </c>
      <c r="F233" s="8" t="s">
        <v>10</v>
      </c>
      <c r="G233" s="23" t="str">
        <f>VLOOKUP(B233,'[2]Sheet1'!$C$2:$F$384,3,0)</f>
        <v>3004 90 74</v>
      </c>
      <c r="H233" s="23">
        <f>VLOOKUP(B233,'[2]Sheet1'!$C$2:$F$384,4,0)</f>
        <v>0.12</v>
      </c>
      <c r="I233" s="24">
        <v>27.19</v>
      </c>
      <c r="J233" s="25">
        <f t="shared" si="24"/>
        <v>4.86</v>
      </c>
      <c r="K233" s="25">
        <f t="shared" si="23"/>
        <v>22.330000000000002</v>
      </c>
      <c r="L233" s="25">
        <f t="shared" si="27"/>
        <v>19.42</v>
      </c>
      <c r="M233" s="25">
        <f t="shared" si="25"/>
        <v>1.94</v>
      </c>
      <c r="N233" s="25">
        <f t="shared" si="26"/>
        <v>17.48</v>
      </c>
      <c r="O233" s="25">
        <f t="shared" si="31"/>
        <v>2.91</v>
      </c>
    </row>
    <row r="234" spans="1:15" s="10" customFormat="1" ht="18" customHeight="1">
      <c r="A234" s="8" t="s">
        <v>6</v>
      </c>
      <c r="B234" s="8">
        <v>2040005576</v>
      </c>
      <c r="C234" s="9" t="s">
        <v>292</v>
      </c>
      <c r="D234" s="8" t="s">
        <v>259</v>
      </c>
      <c r="E234" s="8" t="s">
        <v>16</v>
      </c>
      <c r="F234" s="8" t="s">
        <v>23</v>
      </c>
      <c r="G234" s="23" t="str">
        <f>VLOOKUP(B234,'[2]Sheet1'!$C$2:$F$384,3,0)</f>
        <v>3004 50 36</v>
      </c>
      <c r="H234" s="23">
        <f>VLOOKUP(B234,'[2]Sheet1'!$C$2:$F$384,4,0)</f>
        <v>0.12</v>
      </c>
      <c r="I234" s="24">
        <v>215.48</v>
      </c>
      <c r="J234" s="25">
        <f t="shared" si="24"/>
        <v>38.48</v>
      </c>
      <c r="K234" s="25">
        <f t="shared" si="23"/>
        <v>177</v>
      </c>
      <c r="L234" s="25">
        <f t="shared" si="27"/>
        <v>153.91</v>
      </c>
      <c r="M234" s="25">
        <f t="shared" si="25"/>
        <v>15.39</v>
      </c>
      <c r="N234" s="25">
        <f t="shared" si="26"/>
        <v>138.52</v>
      </c>
      <c r="O234" s="25">
        <f t="shared" si="31"/>
        <v>23.09</v>
      </c>
    </row>
    <row r="235" spans="1:15" s="10" customFormat="1" ht="18" customHeight="1">
      <c r="A235" s="8" t="s">
        <v>6</v>
      </c>
      <c r="B235" s="8">
        <v>2040005580</v>
      </c>
      <c r="C235" s="9" t="s">
        <v>293</v>
      </c>
      <c r="D235" s="8" t="s">
        <v>154</v>
      </c>
      <c r="E235" s="8" t="s">
        <v>154</v>
      </c>
      <c r="F235" s="8" t="s">
        <v>10</v>
      </c>
      <c r="G235" s="23" t="str">
        <f>VLOOKUP(B235,'[2]Sheet1'!$C$2:$F$384,3,0)</f>
        <v>3004 90 82</v>
      </c>
      <c r="H235" s="23">
        <f>VLOOKUP(B235,'[2]Sheet1'!$C$2:$F$384,4,0)</f>
        <v>0.12</v>
      </c>
      <c r="I235" s="24">
        <v>183</v>
      </c>
      <c r="J235" s="25">
        <f t="shared" si="24"/>
        <v>32.68</v>
      </c>
      <c r="K235" s="25">
        <f t="shared" si="23"/>
        <v>150.32</v>
      </c>
      <c r="L235" s="25">
        <f t="shared" si="27"/>
        <v>130.70999999999998</v>
      </c>
      <c r="M235" s="25">
        <f t="shared" si="25"/>
        <v>13.07</v>
      </c>
      <c r="N235" s="25">
        <f t="shared" si="26"/>
        <v>117.64</v>
      </c>
      <c r="O235" s="25">
        <f t="shared" si="31"/>
        <v>19.61</v>
      </c>
    </row>
    <row r="236" spans="1:15" s="10" customFormat="1" ht="18" customHeight="1">
      <c r="A236" s="8" t="s">
        <v>6</v>
      </c>
      <c r="B236" s="8">
        <v>2040005727</v>
      </c>
      <c r="C236" s="9" t="s">
        <v>294</v>
      </c>
      <c r="D236" s="8" t="s">
        <v>241</v>
      </c>
      <c r="E236" s="8" t="s">
        <v>266</v>
      </c>
      <c r="F236" s="8" t="s">
        <v>89</v>
      </c>
      <c r="G236" s="23" t="str">
        <f>VLOOKUP(B236,'[2]Sheet1'!$C$2:$F$384,3,0)</f>
        <v>3004 90 99</v>
      </c>
      <c r="H236" s="23">
        <f>VLOOKUP(B236,'[2]Sheet1'!$C$2:$F$384,4,0)</f>
        <v>0.12</v>
      </c>
      <c r="I236" s="24">
        <v>25000</v>
      </c>
      <c r="J236" s="25">
        <f t="shared" si="24"/>
        <v>4464.29</v>
      </c>
      <c r="K236" s="25">
        <f t="shared" si="23"/>
        <v>20535.71</v>
      </c>
      <c r="L236" s="25">
        <f t="shared" si="27"/>
        <v>17857.14</v>
      </c>
      <c r="M236" s="25">
        <f t="shared" si="25"/>
        <v>1785.71</v>
      </c>
      <c r="N236" s="25">
        <f t="shared" si="26"/>
        <v>16071.43</v>
      </c>
      <c r="O236" s="25">
        <f t="shared" si="31"/>
        <v>2678.57</v>
      </c>
    </row>
    <row r="237" spans="1:15" s="10" customFormat="1" ht="18" customHeight="1">
      <c r="A237" s="8" t="s">
        <v>6</v>
      </c>
      <c r="B237" s="8">
        <v>2040005734</v>
      </c>
      <c r="C237" s="13" t="s">
        <v>295</v>
      </c>
      <c r="D237" s="8">
        <v>40</v>
      </c>
      <c r="E237" s="8"/>
      <c r="F237" s="8" t="s">
        <v>29</v>
      </c>
      <c r="G237" s="23" t="str">
        <f>VLOOKUP(B237,'[2]Sheet1'!$C$2:$F$384,3,0)</f>
        <v>3004 90 11</v>
      </c>
      <c r="H237" s="23">
        <f>VLOOKUP(B237,'[2]Sheet1'!$C$2:$F$384,4,0)</f>
        <v>0.12</v>
      </c>
      <c r="I237" s="24">
        <v>6</v>
      </c>
      <c r="J237" s="25">
        <f t="shared" si="24"/>
        <v>1.07</v>
      </c>
      <c r="K237" s="25">
        <f aca="true" t="shared" si="32" ref="K237:K294">+I237-J237</f>
        <v>4.93</v>
      </c>
      <c r="L237" s="25">
        <f t="shared" si="27"/>
        <v>4.29</v>
      </c>
      <c r="M237" s="25">
        <f t="shared" si="25"/>
        <v>0.43</v>
      </c>
      <c r="N237" s="25">
        <f t="shared" si="26"/>
        <v>3.86</v>
      </c>
      <c r="O237" s="25">
        <f t="shared" si="31"/>
        <v>0.64</v>
      </c>
    </row>
    <row r="238" spans="1:15" s="10" customFormat="1" ht="18" customHeight="1">
      <c r="A238" s="8" t="s">
        <v>6</v>
      </c>
      <c r="B238" s="8">
        <v>2040005736</v>
      </c>
      <c r="C238" s="9" t="s">
        <v>296</v>
      </c>
      <c r="D238" s="8" t="s">
        <v>297</v>
      </c>
      <c r="E238" s="8" t="s">
        <v>11</v>
      </c>
      <c r="F238" s="8" t="s">
        <v>23</v>
      </c>
      <c r="G238" s="23" t="str">
        <f>VLOOKUP(B238,'[2]Sheet1'!$C$2:$F$384,3,0)</f>
        <v>3004 90 39</v>
      </c>
      <c r="H238" s="23">
        <f>VLOOKUP(B238,'[2]Sheet1'!$C$2:$F$384,4,0)</f>
        <v>0.12</v>
      </c>
      <c r="I238" s="24">
        <v>390</v>
      </c>
      <c r="J238" s="25">
        <f t="shared" si="24"/>
        <v>69.64</v>
      </c>
      <c r="K238" s="25">
        <f t="shared" si="32"/>
        <v>320.36</v>
      </c>
      <c r="L238" s="25">
        <f t="shared" si="27"/>
        <v>278.57</v>
      </c>
      <c r="M238" s="25">
        <f t="shared" si="25"/>
        <v>27.86</v>
      </c>
      <c r="N238" s="25">
        <f t="shared" si="26"/>
        <v>250.71</v>
      </c>
      <c r="O238" s="25">
        <f t="shared" si="31"/>
        <v>41.79</v>
      </c>
    </row>
    <row r="239" spans="1:15" s="10" customFormat="1" ht="18" customHeight="1">
      <c r="A239" s="8" t="s">
        <v>6</v>
      </c>
      <c r="B239" s="8">
        <v>2040005765</v>
      </c>
      <c r="C239" s="9" t="s">
        <v>298</v>
      </c>
      <c r="D239" s="8" t="s">
        <v>241</v>
      </c>
      <c r="E239" s="8" t="s">
        <v>9</v>
      </c>
      <c r="F239" s="8" t="s">
        <v>48</v>
      </c>
      <c r="G239" s="23" t="str">
        <f>VLOOKUP(B239,'[2]Sheet1'!$C$2:$F$384,3,0)</f>
        <v>3004 39 19</v>
      </c>
      <c r="H239" s="23">
        <f>VLOOKUP(B239,'[2]Sheet1'!$C$2:$F$384,4,0)</f>
        <v>0.12</v>
      </c>
      <c r="I239" s="24">
        <v>203</v>
      </c>
      <c r="J239" s="25">
        <f t="shared" si="24"/>
        <v>36.25</v>
      </c>
      <c r="K239" s="25">
        <f t="shared" si="32"/>
        <v>166.75</v>
      </c>
      <c r="L239" s="25">
        <f t="shared" si="27"/>
        <v>145</v>
      </c>
      <c r="M239" s="25">
        <f t="shared" si="25"/>
        <v>14.5</v>
      </c>
      <c r="N239" s="25">
        <f t="shared" si="26"/>
        <v>130.5</v>
      </c>
      <c r="O239" s="25">
        <f t="shared" si="31"/>
        <v>21.75</v>
      </c>
    </row>
    <row r="240" spans="1:15" s="10" customFormat="1" ht="18" customHeight="1">
      <c r="A240" s="8" t="s">
        <v>6</v>
      </c>
      <c r="B240" s="8">
        <v>2040005766</v>
      </c>
      <c r="C240" s="9" t="s">
        <v>299</v>
      </c>
      <c r="D240" s="8" t="s">
        <v>241</v>
      </c>
      <c r="E240" s="8" t="s">
        <v>9</v>
      </c>
      <c r="F240" s="8" t="s">
        <v>48</v>
      </c>
      <c r="G240" s="23" t="str">
        <f>VLOOKUP(B240,'[2]Sheet1'!$C$2:$F$384,3,0)</f>
        <v>3004 39 19</v>
      </c>
      <c r="H240" s="23">
        <f>VLOOKUP(B240,'[2]Sheet1'!$C$2:$F$384,4,0)</f>
        <v>0.12</v>
      </c>
      <c r="I240" s="24">
        <v>340.5</v>
      </c>
      <c r="J240" s="25">
        <f t="shared" si="24"/>
        <v>60.8</v>
      </c>
      <c r="K240" s="25">
        <f t="shared" si="32"/>
        <v>279.7</v>
      </c>
      <c r="L240" s="25">
        <f t="shared" si="27"/>
        <v>243.22</v>
      </c>
      <c r="M240" s="25">
        <f t="shared" si="25"/>
        <v>24.32</v>
      </c>
      <c r="N240" s="25">
        <f t="shared" si="26"/>
        <v>218.9</v>
      </c>
      <c r="O240" s="25">
        <f t="shared" si="31"/>
        <v>36.48</v>
      </c>
    </row>
    <row r="241" spans="1:15" s="10" customFormat="1" ht="18" customHeight="1">
      <c r="A241" s="8" t="s">
        <v>6</v>
      </c>
      <c r="B241" s="8">
        <v>2040005767</v>
      </c>
      <c r="C241" s="9" t="s">
        <v>300</v>
      </c>
      <c r="D241" s="8" t="s">
        <v>8</v>
      </c>
      <c r="E241" s="8" t="s">
        <v>9</v>
      </c>
      <c r="F241" s="8" t="s">
        <v>34</v>
      </c>
      <c r="G241" s="23" t="str">
        <f>VLOOKUP(B241,'[2]Sheet1'!$C$2:$F$384,3,0)</f>
        <v>3004 90 99</v>
      </c>
      <c r="H241" s="23">
        <f>VLOOKUP(B241,'[2]Sheet1'!$C$2:$F$384,4,0)</f>
        <v>0.12</v>
      </c>
      <c r="I241" s="24">
        <v>291</v>
      </c>
      <c r="J241" s="25">
        <f t="shared" si="24"/>
        <v>51.96</v>
      </c>
      <c r="K241" s="25">
        <f t="shared" si="32"/>
        <v>239.04</v>
      </c>
      <c r="L241" s="25">
        <f t="shared" si="27"/>
        <v>207.85999999999999</v>
      </c>
      <c r="M241" s="25">
        <f t="shared" si="25"/>
        <v>20.79</v>
      </c>
      <c r="N241" s="25">
        <f t="shared" si="26"/>
        <v>187.07</v>
      </c>
      <c r="O241" s="25">
        <f t="shared" si="31"/>
        <v>31.18</v>
      </c>
    </row>
    <row r="242" spans="1:15" s="10" customFormat="1" ht="18" customHeight="1">
      <c r="A242" s="8" t="s">
        <v>6</v>
      </c>
      <c r="B242" s="8">
        <v>2040005773</v>
      </c>
      <c r="C242" s="9" t="s">
        <v>301</v>
      </c>
      <c r="D242" s="8" t="s">
        <v>154</v>
      </c>
      <c r="E242" s="8" t="s">
        <v>11</v>
      </c>
      <c r="F242" s="8" t="s">
        <v>246</v>
      </c>
      <c r="G242" s="23" t="str">
        <f>VLOOKUP(B242,'[2]Sheet1'!$C$2:$F$384,3,0)</f>
        <v>3002 20 29</v>
      </c>
      <c r="H242" s="23">
        <f>VLOOKUP(B242,'[2]Sheet1'!$C$2:$F$384,4,0)</f>
        <v>0.05</v>
      </c>
      <c r="I242" s="24">
        <v>737</v>
      </c>
      <c r="J242" s="25">
        <f t="shared" si="24"/>
        <v>140.38</v>
      </c>
      <c r="K242" s="25">
        <f t="shared" si="32"/>
        <v>596.62</v>
      </c>
      <c r="L242" s="25">
        <f t="shared" si="27"/>
        <v>561.52</v>
      </c>
      <c r="M242" s="25">
        <f t="shared" si="25"/>
        <v>56.15</v>
      </c>
      <c r="N242" s="25">
        <f t="shared" si="26"/>
        <v>505.37</v>
      </c>
      <c r="O242" s="25">
        <f>ROUND(I242*5%/105%,2)</f>
        <v>35.1</v>
      </c>
    </row>
    <row r="243" spans="1:15" s="10" customFormat="1" ht="18" customHeight="1">
      <c r="A243" s="8" t="s">
        <v>6</v>
      </c>
      <c r="B243" s="8">
        <v>2040005774</v>
      </c>
      <c r="C243" s="9" t="s">
        <v>302</v>
      </c>
      <c r="D243" s="8" t="s">
        <v>154</v>
      </c>
      <c r="E243" s="8" t="s">
        <v>11</v>
      </c>
      <c r="F243" s="8" t="s">
        <v>246</v>
      </c>
      <c r="G243" s="23" t="str">
        <f>VLOOKUP(B243,'[2]Sheet1'!$C$2:$F$384,3,0)</f>
        <v>3002 20 29</v>
      </c>
      <c r="H243" s="23">
        <f>VLOOKUP(B243,'[2]Sheet1'!$C$2:$F$384,4,0)</f>
        <v>0.05</v>
      </c>
      <c r="I243" s="24">
        <v>730</v>
      </c>
      <c r="J243" s="25">
        <f t="shared" si="24"/>
        <v>139.05</v>
      </c>
      <c r="K243" s="25">
        <f t="shared" si="32"/>
        <v>590.95</v>
      </c>
      <c r="L243" s="25">
        <f t="shared" si="27"/>
        <v>556.19</v>
      </c>
      <c r="M243" s="25">
        <f t="shared" si="25"/>
        <v>55.62</v>
      </c>
      <c r="N243" s="25">
        <f t="shared" si="26"/>
        <v>500.57000000000005</v>
      </c>
      <c r="O243" s="25">
        <f>ROUND(I243*5%/105%,2)</f>
        <v>34.76</v>
      </c>
    </row>
    <row r="244" spans="1:15" s="10" customFormat="1" ht="18" customHeight="1">
      <c r="A244" s="8" t="s">
        <v>6</v>
      </c>
      <c r="B244" s="8">
        <v>2040005787</v>
      </c>
      <c r="C244" s="9" t="s">
        <v>303</v>
      </c>
      <c r="D244" s="8" t="s">
        <v>304</v>
      </c>
      <c r="E244" s="8" t="s">
        <v>9</v>
      </c>
      <c r="F244" s="8" t="s">
        <v>89</v>
      </c>
      <c r="G244" s="23" t="str">
        <f>VLOOKUP(B244,'[2]Sheet1'!$C$2:$F$384,3,0)</f>
        <v>3004 90 99</v>
      </c>
      <c r="H244" s="23">
        <f>VLOOKUP(B244,'[2]Sheet1'!$C$2:$F$384,4,0)</f>
        <v>0.12</v>
      </c>
      <c r="I244" s="24">
        <v>1379.38</v>
      </c>
      <c r="J244" s="25">
        <f t="shared" si="24"/>
        <v>246.32</v>
      </c>
      <c r="K244" s="25">
        <f t="shared" si="32"/>
        <v>1133.0600000000002</v>
      </c>
      <c r="L244" s="25">
        <f t="shared" si="27"/>
        <v>985.2700000000002</v>
      </c>
      <c r="M244" s="25">
        <f t="shared" si="25"/>
        <v>98.53</v>
      </c>
      <c r="N244" s="25">
        <f t="shared" si="26"/>
        <v>886.7400000000002</v>
      </c>
      <c r="O244" s="25">
        <f aca="true" t="shared" si="33" ref="O244:O252">ROUND(I244*12%/112%,2)</f>
        <v>147.79</v>
      </c>
    </row>
    <row r="245" spans="1:15" s="10" customFormat="1" ht="18" customHeight="1">
      <c r="A245" s="8" t="s">
        <v>6</v>
      </c>
      <c r="B245" s="8">
        <v>2040005839</v>
      </c>
      <c r="C245" s="9" t="s">
        <v>305</v>
      </c>
      <c r="D245" s="8" t="s">
        <v>33</v>
      </c>
      <c r="E245" s="8" t="s">
        <v>9</v>
      </c>
      <c r="F245" s="8" t="s">
        <v>10</v>
      </c>
      <c r="G245" s="23" t="str">
        <f>VLOOKUP(B245,'[2]Sheet1'!$C$2:$F$384,3,0)</f>
        <v>3004 90 39</v>
      </c>
      <c r="H245" s="23">
        <f>VLOOKUP(B245,'[2]Sheet1'!$C$2:$F$384,4,0)</f>
        <v>0.12</v>
      </c>
      <c r="I245" s="24">
        <v>66.5</v>
      </c>
      <c r="J245" s="25">
        <f t="shared" si="24"/>
        <v>11.87</v>
      </c>
      <c r="K245" s="25">
        <f t="shared" si="32"/>
        <v>54.63</v>
      </c>
      <c r="L245" s="25">
        <f t="shared" si="27"/>
        <v>47.5</v>
      </c>
      <c r="M245" s="25">
        <f t="shared" si="25"/>
        <v>4.75</v>
      </c>
      <c r="N245" s="25">
        <f t="shared" si="26"/>
        <v>42.75</v>
      </c>
      <c r="O245" s="25">
        <f t="shared" si="33"/>
        <v>7.13</v>
      </c>
    </row>
    <row r="246" spans="1:15" s="10" customFormat="1" ht="18" customHeight="1">
      <c r="A246" s="8" t="s">
        <v>6</v>
      </c>
      <c r="B246" s="8">
        <v>2040005840</v>
      </c>
      <c r="C246" s="9" t="s">
        <v>306</v>
      </c>
      <c r="D246" s="8" t="s">
        <v>33</v>
      </c>
      <c r="E246" s="8" t="s">
        <v>9</v>
      </c>
      <c r="F246" s="8" t="s">
        <v>10</v>
      </c>
      <c r="G246" s="23" t="str">
        <f>VLOOKUP(B246,'[2]Sheet1'!$C$2:$F$384,3,0)</f>
        <v>3004 90 39</v>
      </c>
      <c r="H246" s="23">
        <f>VLOOKUP(B246,'[2]Sheet1'!$C$2:$F$384,4,0)</f>
        <v>0.12</v>
      </c>
      <c r="I246" s="24">
        <v>176</v>
      </c>
      <c r="J246" s="25">
        <f t="shared" si="24"/>
        <v>31.43</v>
      </c>
      <c r="K246" s="25">
        <f t="shared" si="32"/>
        <v>144.57</v>
      </c>
      <c r="L246" s="25">
        <f t="shared" si="27"/>
        <v>125.71</v>
      </c>
      <c r="M246" s="25">
        <f t="shared" si="25"/>
        <v>12.57</v>
      </c>
      <c r="N246" s="25">
        <f t="shared" si="26"/>
        <v>113.14</v>
      </c>
      <c r="O246" s="25">
        <f t="shared" si="33"/>
        <v>18.86</v>
      </c>
    </row>
    <row r="247" spans="1:15" s="10" customFormat="1" ht="18" customHeight="1">
      <c r="A247" s="8" t="s">
        <v>6</v>
      </c>
      <c r="B247" s="8">
        <v>2040005841</v>
      </c>
      <c r="C247" s="9" t="s">
        <v>307</v>
      </c>
      <c r="D247" s="8" t="s">
        <v>33</v>
      </c>
      <c r="E247" s="8" t="s">
        <v>9</v>
      </c>
      <c r="F247" s="8" t="s">
        <v>10</v>
      </c>
      <c r="G247" s="23" t="str">
        <f>VLOOKUP(B247,'[2]Sheet1'!$C$2:$F$384,3,0)</f>
        <v>3004 90 39</v>
      </c>
      <c r="H247" s="23">
        <f>VLOOKUP(B247,'[2]Sheet1'!$C$2:$F$384,4,0)</f>
        <v>0.12</v>
      </c>
      <c r="I247" s="24">
        <v>122.5</v>
      </c>
      <c r="J247" s="25">
        <f t="shared" si="24"/>
        <v>21.87</v>
      </c>
      <c r="K247" s="25">
        <f t="shared" si="32"/>
        <v>100.63</v>
      </c>
      <c r="L247" s="25">
        <f t="shared" si="27"/>
        <v>87.5</v>
      </c>
      <c r="M247" s="25">
        <f t="shared" si="25"/>
        <v>8.75</v>
      </c>
      <c r="N247" s="25">
        <f t="shared" si="26"/>
        <v>78.75</v>
      </c>
      <c r="O247" s="25">
        <f t="shared" si="33"/>
        <v>13.13</v>
      </c>
    </row>
    <row r="248" spans="1:15" s="10" customFormat="1" ht="18" customHeight="1">
      <c r="A248" s="8" t="s">
        <v>6</v>
      </c>
      <c r="B248" s="8">
        <v>2040005844</v>
      </c>
      <c r="C248" s="9" t="s">
        <v>308</v>
      </c>
      <c r="D248" s="8" t="s">
        <v>241</v>
      </c>
      <c r="E248" s="8" t="s">
        <v>9</v>
      </c>
      <c r="F248" s="8" t="s">
        <v>89</v>
      </c>
      <c r="G248" s="23" t="str">
        <f>VLOOKUP(B248,'[2]Sheet1'!$C$2:$F$384,3,0)</f>
        <v>3004 90 99</v>
      </c>
      <c r="H248" s="23">
        <f>VLOOKUP(B248,'[2]Sheet1'!$C$2:$F$384,4,0)</f>
        <v>0.12</v>
      </c>
      <c r="I248" s="24">
        <v>6000</v>
      </c>
      <c r="J248" s="25">
        <f t="shared" si="24"/>
        <v>1071.43</v>
      </c>
      <c r="K248" s="25">
        <f t="shared" si="32"/>
        <v>4928.57</v>
      </c>
      <c r="L248" s="25">
        <f t="shared" si="27"/>
        <v>4285.71</v>
      </c>
      <c r="M248" s="25">
        <f t="shared" si="25"/>
        <v>428.57</v>
      </c>
      <c r="N248" s="25">
        <f t="shared" si="26"/>
        <v>3857.14</v>
      </c>
      <c r="O248" s="25">
        <f t="shared" si="33"/>
        <v>642.86</v>
      </c>
    </row>
    <row r="249" spans="1:15" s="10" customFormat="1" ht="18" customHeight="1">
      <c r="A249" s="8" t="s">
        <v>6</v>
      </c>
      <c r="B249" s="8">
        <v>2040005846</v>
      </c>
      <c r="C249" s="9" t="s">
        <v>78</v>
      </c>
      <c r="D249" s="8" t="s">
        <v>22</v>
      </c>
      <c r="E249" s="8" t="s">
        <v>25</v>
      </c>
      <c r="F249" s="8" t="s">
        <v>17</v>
      </c>
      <c r="G249" s="23" t="str">
        <f>VLOOKUP(B249,'[2]Sheet1'!$C$2:$F$384,3,0)</f>
        <v>3004 31 90</v>
      </c>
      <c r="H249" s="23">
        <f>VLOOKUP(B249,'[2]Sheet1'!$C$2:$F$384,4,0)</f>
        <v>0.12</v>
      </c>
      <c r="I249" s="24">
        <v>91.5</v>
      </c>
      <c r="J249" s="25">
        <f t="shared" si="24"/>
        <v>16.34</v>
      </c>
      <c r="K249" s="25">
        <f t="shared" si="32"/>
        <v>75.16</v>
      </c>
      <c r="L249" s="25">
        <f t="shared" si="27"/>
        <v>65.36</v>
      </c>
      <c r="M249" s="25">
        <f t="shared" si="25"/>
        <v>6.54</v>
      </c>
      <c r="N249" s="25">
        <f t="shared" si="26"/>
        <v>58.81999999999999</v>
      </c>
      <c r="O249" s="25">
        <f t="shared" si="33"/>
        <v>9.8</v>
      </c>
    </row>
    <row r="250" spans="1:15" s="10" customFormat="1" ht="18" customHeight="1">
      <c r="A250" s="8" t="s">
        <v>6</v>
      </c>
      <c r="B250" s="8">
        <v>2040005847</v>
      </c>
      <c r="C250" s="9" t="s">
        <v>80</v>
      </c>
      <c r="D250" s="8" t="s">
        <v>22</v>
      </c>
      <c r="E250" s="8" t="s">
        <v>25</v>
      </c>
      <c r="F250" s="8" t="s">
        <v>17</v>
      </c>
      <c r="G250" s="23" t="str">
        <f>VLOOKUP(B250,'[2]Sheet1'!$C$2:$F$384,3,0)</f>
        <v>3004 31 90</v>
      </c>
      <c r="H250" s="23">
        <f>VLOOKUP(B250,'[2]Sheet1'!$C$2:$F$384,4,0)</f>
        <v>0.12</v>
      </c>
      <c r="I250" s="24">
        <v>28.35</v>
      </c>
      <c r="J250" s="25">
        <f t="shared" si="24"/>
        <v>5.06</v>
      </c>
      <c r="K250" s="25">
        <f t="shared" si="32"/>
        <v>23.290000000000003</v>
      </c>
      <c r="L250" s="25">
        <f t="shared" si="27"/>
        <v>20.250000000000004</v>
      </c>
      <c r="M250" s="25">
        <f t="shared" si="25"/>
        <v>2.03</v>
      </c>
      <c r="N250" s="25">
        <f t="shared" si="26"/>
        <v>18.220000000000002</v>
      </c>
      <c r="O250" s="25">
        <f t="shared" si="33"/>
        <v>3.04</v>
      </c>
    </row>
    <row r="251" spans="1:15" s="10" customFormat="1" ht="18" customHeight="1">
      <c r="A251" s="8" t="s">
        <v>6</v>
      </c>
      <c r="B251" s="8">
        <v>2040005848</v>
      </c>
      <c r="C251" s="9" t="s">
        <v>81</v>
      </c>
      <c r="D251" s="8" t="s">
        <v>22</v>
      </c>
      <c r="E251" s="8" t="s">
        <v>25</v>
      </c>
      <c r="F251" s="8" t="s">
        <v>17</v>
      </c>
      <c r="G251" s="23" t="str">
        <f>VLOOKUP(B251,'[2]Sheet1'!$C$2:$F$384,3,0)</f>
        <v>3004 31 90</v>
      </c>
      <c r="H251" s="23">
        <f>VLOOKUP(B251,'[2]Sheet1'!$C$2:$F$384,4,0)</f>
        <v>0.12</v>
      </c>
      <c r="I251" s="24">
        <v>54.27</v>
      </c>
      <c r="J251" s="25">
        <f t="shared" si="24"/>
        <v>9.69</v>
      </c>
      <c r="K251" s="25">
        <f t="shared" si="32"/>
        <v>44.580000000000005</v>
      </c>
      <c r="L251" s="25">
        <f t="shared" si="27"/>
        <v>38.77</v>
      </c>
      <c r="M251" s="25">
        <f t="shared" si="25"/>
        <v>3.88</v>
      </c>
      <c r="N251" s="25">
        <f t="shared" si="26"/>
        <v>34.89</v>
      </c>
      <c r="O251" s="25">
        <f t="shared" si="33"/>
        <v>5.81</v>
      </c>
    </row>
    <row r="252" spans="1:15" s="10" customFormat="1" ht="18" customHeight="1">
      <c r="A252" s="8" t="s">
        <v>6</v>
      </c>
      <c r="B252" s="8">
        <v>2040005849</v>
      </c>
      <c r="C252" s="9" t="s">
        <v>79</v>
      </c>
      <c r="D252" s="8" t="s">
        <v>22</v>
      </c>
      <c r="E252" s="8" t="s">
        <v>25</v>
      </c>
      <c r="F252" s="8" t="s">
        <v>17</v>
      </c>
      <c r="G252" s="23" t="str">
        <f>VLOOKUP(B252,'[2]Sheet1'!$C$2:$F$384,3,0)</f>
        <v>3004 31 90</v>
      </c>
      <c r="H252" s="23">
        <f>VLOOKUP(B252,'[2]Sheet1'!$C$2:$F$384,4,0)</f>
        <v>0.12</v>
      </c>
      <c r="I252" s="24">
        <v>127.5</v>
      </c>
      <c r="J252" s="25">
        <f t="shared" si="24"/>
        <v>22.77</v>
      </c>
      <c r="K252" s="25">
        <f t="shared" si="32"/>
        <v>104.73</v>
      </c>
      <c r="L252" s="25">
        <f t="shared" si="27"/>
        <v>91.07000000000001</v>
      </c>
      <c r="M252" s="25">
        <f t="shared" si="25"/>
        <v>9.11</v>
      </c>
      <c r="N252" s="25">
        <f t="shared" si="26"/>
        <v>81.96000000000001</v>
      </c>
      <c r="O252" s="25">
        <f t="shared" si="33"/>
        <v>13.66</v>
      </c>
    </row>
    <row r="253" spans="1:15" s="10" customFormat="1" ht="18" customHeight="1">
      <c r="A253" s="8" t="s">
        <v>6</v>
      </c>
      <c r="B253" s="8">
        <v>2040005852</v>
      </c>
      <c r="C253" s="9" t="s">
        <v>309</v>
      </c>
      <c r="D253" s="8" t="s">
        <v>154</v>
      </c>
      <c r="E253" s="8" t="s">
        <v>11</v>
      </c>
      <c r="F253" s="8" t="s">
        <v>246</v>
      </c>
      <c r="G253" s="23" t="str">
        <f>VLOOKUP(B253,'[2]Sheet1'!$C$2:$F$384,3,0)</f>
        <v>3002 20 29</v>
      </c>
      <c r="H253" s="23">
        <f>VLOOKUP(B253,'[2]Sheet1'!$C$2:$F$384,4,0)</f>
        <v>0.05</v>
      </c>
      <c r="I253" s="24">
        <v>785</v>
      </c>
      <c r="J253" s="25">
        <f t="shared" si="24"/>
        <v>149.52</v>
      </c>
      <c r="K253" s="25">
        <f t="shared" si="32"/>
        <v>635.48</v>
      </c>
      <c r="L253" s="25">
        <f t="shared" si="27"/>
        <v>598.1</v>
      </c>
      <c r="M253" s="25">
        <f t="shared" si="25"/>
        <v>59.81</v>
      </c>
      <c r="N253" s="25">
        <f t="shared" si="26"/>
        <v>538.2900000000001</v>
      </c>
      <c r="O253" s="25">
        <f>ROUND(I253*5%/105%,2)</f>
        <v>37.38</v>
      </c>
    </row>
    <row r="254" spans="1:15" s="10" customFormat="1" ht="18" customHeight="1">
      <c r="A254" s="8" t="s">
        <v>6</v>
      </c>
      <c r="B254" s="8">
        <v>2040005865</v>
      </c>
      <c r="C254" s="9" t="s">
        <v>310</v>
      </c>
      <c r="D254" s="8" t="s">
        <v>189</v>
      </c>
      <c r="E254" s="8" t="s">
        <v>16</v>
      </c>
      <c r="F254" s="8" t="s">
        <v>23</v>
      </c>
      <c r="G254" s="23" t="str">
        <f>VLOOKUP(B254,'[2]Sheet1'!$C$2:$F$384,3,0)</f>
        <v>3004 50 36</v>
      </c>
      <c r="H254" s="23">
        <f>VLOOKUP(B254,'[2]Sheet1'!$C$2:$F$384,4,0)</f>
        <v>0.12</v>
      </c>
      <c r="I254" s="24">
        <v>120</v>
      </c>
      <c r="J254" s="25">
        <f t="shared" si="24"/>
        <v>21.43</v>
      </c>
      <c r="K254" s="25">
        <f t="shared" si="32"/>
        <v>98.57</v>
      </c>
      <c r="L254" s="25">
        <f t="shared" si="27"/>
        <v>85.71</v>
      </c>
      <c r="M254" s="25">
        <f t="shared" si="25"/>
        <v>8.57</v>
      </c>
      <c r="N254" s="25">
        <f t="shared" si="26"/>
        <v>77.14</v>
      </c>
      <c r="O254" s="25">
        <f aca="true" t="shared" si="34" ref="O254:O268">ROUND(I254*12%/112%,2)</f>
        <v>12.86</v>
      </c>
    </row>
    <row r="255" spans="1:15" s="10" customFormat="1" ht="18" customHeight="1">
      <c r="A255" s="8" t="s">
        <v>6</v>
      </c>
      <c r="B255" s="8">
        <v>2040005882</v>
      </c>
      <c r="C255" s="9" t="s">
        <v>311</v>
      </c>
      <c r="D255" s="8" t="s">
        <v>217</v>
      </c>
      <c r="E255" s="8" t="s">
        <v>205</v>
      </c>
      <c r="F255" s="8" t="s">
        <v>29</v>
      </c>
      <c r="G255" s="23" t="str">
        <f>VLOOKUP(B255,'[2]Sheet1'!$C$2:$F$384,3,0)</f>
        <v>3004 90 11</v>
      </c>
      <c r="H255" s="23">
        <f>VLOOKUP(B255,'[2]Sheet1'!$C$2:$F$384,4,0)</f>
        <v>0.12</v>
      </c>
      <c r="I255" s="24">
        <v>6</v>
      </c>
      <c r="J255" s="25">
        <f t="shared" si="24"/>
        <v>1.07</v>
      </c>
      <c r="K255" s="25">
        <f t="shared" si="32"/>
        <v>4.93</v>
      </c>
      <c r="L255" s="25">
        <f t="shared" si="27"/>
        <v>4.29</v>
      </c>
      <c r="M255" s="25">
        <f t="shared" si="25"/>
        <v>0.43</v>
      </c>
      <c r="N255" s="25">
        <f t="shared" si="26"/>
        <v>3.86</v>
      </c>
      <c r="O255" s="25">
        <f t="shared" si="34"/>
        <v>0.64</v>
      </c>
    </row>
    <row r="256" spans="1:15" s="10" customFormat="1" ht="18" customHeight="1">
      <c r="A256" s="8" t="s">
        <v>6</v>
      </c>
      <c r="B256" s="8">
        <v>2040005897</v>
      </c>
      <c r="C256" s="9" t="s">
        <v>312</v>
      </c>
      <c r="D256" s="8" t="s">
        <v>22</v>
      </c>
      <c r="E256" s="8" t="s">
        <v>25</v>
      </c>
      <c r="F256" s="8" t="s">
        <v>23</v>
      </c>
      <c r="G256" s="23" t="str">
        <f>VLOOKUP(B256,'[2]Sheet1'!$C$2:$F$384,3,0)</f>
        <v>3004 90 82</v>
      </c>
      <c r="H256" s="23">
        <f>VLOOKUP(B256,'[2]Sheet1'!$C$2:$F$384,4,0)</f>
        <v>0.12</v>
      </c>
      <c r="I256" s="24">
        <v>80.13</v>
      </c>
      <c r="J256" s="25">
        <f t="shared" si="24"/>
        <v>14.31</v>
      </c>
      <c r="K256" s="25">
        <f t="shared" si="32"/>
        <v>65.82</v>
      </c>
      <c r="L256" s="25">
        <f t="shared" si="27"/>
        <v>57.22999999999999</v>
      </c>
      <c r="M256" s="25">
        <f t="shared" si="25"/>
        <v>5.72</v>
      </c>
      <c r="N256" s="25">
        <f t="shared" si="26"/>
        <v>51.50999999999999</v>
      </c>
      <c r="O256" s="25">
        <f t="shared" si="34"/>
        <v>8.59</v>
      </c>
    </row>
    <row r="257" spans="1:15" s="10" customFormat="1" ht="18" customHeight="1">
      <c r="A257" s="8" t="s">
        <v>6</v>
      </c>
      <c r="B257" s="8">
        <v>2040005898</v>
      </c>
      <c r="C257" s="9" t="s">
        <v>313</v>
      </c>
      <c r="D257" s="8" t="s">
        <v>22</v>
      </c>
      <c r="E257" s="8" t="s">
        <v>25</v>
      </c>
      <c r="F257" s="8" t="s">
        <v>23</v>
      </c>
      <c r="G257" s="23" t="str">
        <f>VLOOKUP(B257,'[2]Sheet1'!$C$2:$F$384,3,0)</f>
        <v>3004 90 82</v>
      </c>
      <c r="H257" s="23">
        <f>VLOOKUP(B257,'[2]Sheet1'!$C$2:$F$384,4,0)</f>
        <v>0.12</v>
      </c>
      <c r="I257" s="24">
        <v>125.84</v>
      </c>
      <c r="J257" s="25">
        <f t="shared" si="24"/>
        <v>22.47</v>
      </c>
      <c r="K257" s="25">
        <f t="shared" si="32"/>
        <v>103.37</v>
      </c>
      <c r="L257" s="25">
        <f t="shared" si="27"/>
        <v>89.89</v>
      </c>
      <c r="M257" s="25">
        <f t="shared" si="25"/>
        <v>8.99</v>
      </c>
      <c r="N257" s="25">
        <f t="shared" si="26"/>
        <v>80.9</v>
      </c>
      <c r="O257" s="25">
        <f t="shared" si="34"/>
        <v>13.48</v>
      </c>
    </row>
    <row r="258" spans="1:15" s="10" customFormat="1" ht="18" customHeight="1">
      <c r="A258" s="8" t="s">
        <v>6</v>
      </c>
      <c r="B258" s="8">
        <v>2040005904</v>
      </c>
      <c r="C258" s="9" t="s">
        <v>305</v>
      </c>
      <c r="D258" s="8" t="s">
        <v>33</v>
      </c>
      <c r="E258" s="8" t="s">
        <v>9</v>
      </c>
      <c r="F258" s="8" t="s">
        <v>10</v>
      </c>
      <c r="G258" s="23" t="str">
        <f>VLOOKUP(B258,'[2]Sheet1'!$C$2:$F$384,3,0)</f>
        <v>3004 40 90</v>
      </c>
      <c r="H258" s="23">
        <f>VLOOKUP(B258,'[2]Sheet1'!$C$2:$F$384,4,0)</f>
        <v>0.12</v>
      </c>
      <c r="I258" s="24">
        <v>66.5</v>
      </c>
      <c r="J258" s="25">
        <f aca="true" t="shared" si="35" ref="J258:J321">ROUND((I258-O258)*20%,2)</f>
        <v>11.87</v>
      </c>
      <c r="K258" s="25">
        <f t="shared" si="32"/>
        <v>54.63</v>
      </c>
      <c r="L258" s="25">
        <f t="shared" si="27"/>
        <v>47.5</v>
      </c>
      <c r="M258" s="25">
        <f aca="true" t="shared" si="36" ref="M258:M321">ROUND((K258-O258)*10%,2)</f>
        <v>4.75</v>
      </c>
      <c r="N258" s="25">
        <f aca="true" t="shared" si="37" ref="N258:N321">+K258-M258-O258</f>
        <v>42.75</v>
      </c>
      <c r="O258" s="25">
        <f t="shared" si="34"/>
        <v>7.13</v>
      </c>
    </row>
    <row r="259" spans="1:15" s="10" customFormat="1" ht="18" customHeight="1">
      <c r="A259" s="8" t="s">
        <v>6</v>
      </c>
      <c r="B259" s="8">
        <v>2040005905</v>
      </c>
      <c r="C259" s="9" t="s">
        <v>307</v>
      </c>
      <c r="D259" s="8" t="s">
        <v>33</v>
      </c>
      <c r="E259" s="8" t="s">
        <v>9</v>
      </c>
      <c r="F259" s="8" t="s">
        <v>10</v>
      </c>
      <c r="G259" s="23" t="str">
        <f>VLOOKUP(B259,'[2]Sheet1'!$C$2:$F$384,3,0)</f>
        <v>3004 40 90</v>
      </c>
      <c r="H259" s="23">
        <f>VLOOKUP(B259,'[2]Sheet1'!$C$2:$F$384,4,0)</f>
        <v>0.12</v>
      </c>
      <c r="I259" s="24">
        <v>122.5</v>
      </c>
      <c r="J259" s="25">
        <f t="shared" si="35"/>
        <v>21.87</v>
      </c>
      <c r="K259" s="25">
        <f t="shared" si="32"/>
        <v>100.63</v>
      </c>
      <c r="L259" s="25">
        <f aca="true" t="shared" si="38" ref="L259:L322">K259-O259</f>
        <v>87.5</v>
      </c>
      <c r="M259" s="25">
        <f t="shared" si="36"/>
        <v>8.75</v>
      </c>
      <c r="N259" s="25">
        <f t="shared" si="37"/>
        <v>78.75</v>
      </c>
      <c r="O259" s="25">
        <f t="shared" si="34"/>
        <v>13.13</v>
      </c>
    </row>
    <row r="260" spans="1:15" s="10" customFormat="1" ht="18" customHeight="1">
      <c r="A260" s="8" t="s">
        <v>6</v>
      </c>
      <c r="B260" s="8">
        <v>2040005906</v>
      </c>
      <c r="C260" s="9" t="s">
        <v>306</v>
      </c>
      <c r="D260" s="8" t="s">
        <v>33</v>
      </c>
      <c r="E260" s="8" t="s">
        <v>9</v>
      </c>
      <c r="F260" s="8" t="s">
        <v>10</v>
      </c>
      <c r="G260" s="23" t="str">
        <f>VLOOKUP(B260,'[2]Sheet1'!$C$2:$F$384,3,0)</f>
        <v>3004 40 90</v>
      </c>
      <c r="H260" s="23">
        <f>VLOOKUP(B260,'[2]Sheet1'!$C$2:$F$384,4,0)</f>
        <v>0.12</v>
      </c>
      <c r="I260" s="24">
        <v>176</v>
      </c>
      <c r="J260" s="25">
        <f t="shared" si="35"/>
        <v>31.43</v>
      </c>
      <c r="K260" s="25">
        <f t="shared" si="32"/>
        <v>144.57</v>
      </c>
      <c r="L260" s="25">
        <f t="shared" si="38"/>
        <v>125.71</v>
      </c>
      <c r="M260" s="25">
        <f t="shared" si="36"/>
        <v>12.57</v>
      </c>
      <c r="N260" s="25">
        <f t="shared" si="37"/>
        <v>113.14</v>
      </c>
      <c r="O260" s="25">
        <f t="shared" si="34"/>
        <v>18.86</v>
      </c>
    </row>
    <row r="261" spans="1:15" s="10" customFormat="1" ht="18" customHeight="1">
      <c r="A261" s="8" t="s">
        <v>6</v>
      </c>
      <c r="B261" s="8">
        <v>2040005916</v>
      </c>
      <c r="C261" s="9" t="s">
        <v>314</v>
      </c>
      <c r="D261" s="8" t="s">
        <v>22</v>
      </c>
      <c r="E261" s="8" t="s">
        <v>9</v>
      </c>
      <c r="F261" s="8" t="s">
        <v>48</v>
      </c>
      <c r="G261" s="23" t="str">
        <f>VLOOKUP(B261,'[2]Sheet1'!$C$2:$F$384,3,0)</f>
        <v>3004 50 90</v>
      </c>
      <c r="H261" s="23">
        <f>VLOOKUP(B261,'[2]Sheet1'!$C$2:$F$384,4,0)</f>
        <v>0.12</v>
      </c>
      <c r="I261" s="24">
        <v>208.5</v>
      </c>
      <c r="J261" s="25">
        <f t="shared" si="35"/>
        <v>37.23</v>
      </c>
      <c r="K261" s="25">
        <f t="shared" si="32"/>
        <v>171.27</v>
      </c>
      <c r="L261" s="25">
        <f t="shared" si="38"/>
        <v>148.93</v>
      </c>
      <c r="M261" s="25">
        <f t="shared" si="36"/>
        <v>14.89</v>
      </c>
      <c r="N261" s="25">
        <f t="shared" si="37"/>
        <v>134.04</v>
      </c>
      <c r="O261" s="25">
        <f t="shared" si="34"/>
        <v>22.34</v>
      </c>
    </row>
    <row r="262" spans="1:15" s="10" customFormat="1" ht="18" customHeight="1">
      <c r="A262" s="8" t="s">
        <v>6</v>
      </c>
      <c r="B262" s="8">
        <v>2040005917</v>
      </c>
      <c r="C262" s="9" t="s">
        <v>315</v>
      </c>
      <c r="D262" s="8" t="s">
        <v>154</v>
      </c>
      <c r="E262" s="8" t="s">
        <v>222</v>
      </c>
      <c r="F262" s="8" t="s">
        <v>29</v>
      </c>
      <c r="G262" s="23" t="str">
        <f>VLOOKUP(B262,'[2]Sheet1'!$C$2:$F$384,3,0)</f>
        <v>3004 90 99</v>
      </c>
      <c r="H262" s="23">
        <f>VLOOKUP(B262,'[2]Sheet1'!$C$2:$F$384,4,0)</f>
        <v>0.12</v>
      </c>
      <c r="I262" s="24">
        <v>15.7</v>
      </c>
      <c r="J262" s="25">
        <f t="shared" si="35"/>
        <v>2.8</v>
      </c>
      <c r="K262" s="25">
        <f t="shared" si="32"/>
        <v>12.899999999999999</v>
      </c>
      <c r="L262" s="25">
        <f t="shared" si="38"/>
        <v>11.219999999999999</v>
      </c>
      <c r="M262" s="25">
        <f t="shared" si="36"/>
        <v>1.12</v>
      </c>
      <c r="N262" s="25">
        <f t="shared" si="37"/>
        <v>10.099999999999998</v>
      </c>
      <c r="O262" s="25">
        <f t="shared" si="34"/>
        <v>1.68</v>
      </c>
    </row>
    <row r="263" spans="1:15" s="10" customFormat="1" ht="18" customHeight="1">
      <c r="A263" s="8" t="s">
        <v>6</v>
      </c>
      <c r="B263" s="8">
        <v>2040005918</v>
      </c>
      <c r="C263" s="9" t="s">
        <v>316</v>
      </c>
      <c r="D263" s="8" t="s">
        <v>317</v>
      </c>
      <c r="E263" s="8" t="s">
        <v>318</v>
      </c>
      <c r="F263" s="8" t="s">
        <v>29</v>
      </c>
      <c r="G263" s="23" t="str">
        <f>VLOOKUP(B263,'[2]Sheet1'!$C$2:$F$384,3,0)</f>
        <v>3004 90 99</v>
      </c>
      <c r="H263" s="23">
        <f>VLOOKUP(B263,'[2]Sheet1'!$C$2:$F$384,4,0)</f>
        <v>0.12</v>
      </c>
      <c r="I263" s="24">
        <v>101.52</v>
      </c>
      <c r="J263" s="25">
        <f t="shared" si="35"/>
        <v>18.13</v>
      </c>
      <c r="K263" s="25">
        <f t="shared" si="32"/>
        <v>83.39</v>
      </c>
      <c r="L263" s="25">
        <f t="shared" si="38"/>
        <v>72.51</v>
      </c>
      <c r="M263" s="25">
        <f t="shared" si="36"/>
        <v>7.25</v>
      </c>
      <c r="N263" s="25">
        <f t="shared" si="37"/>
        <v>65.26</v>
      </c>
      <c r="O263" s="25">
        <f t="shared" si="34"/>
        <v>10.88</v>
      </c>
    </row>
    <row r="264" spans="1:15" s="10" customFormat="1" ht="18" customHeight="1">
      <c r="A264" s="8" t="s">
        <v>6</v>
      </c>
      <c r="B264" s="8">
        <v>2040005946</v>
      </c>
      <c r="C264" s="9" t="s">
        <v>319</v>
      </c>
      <c r="D264" s="8" t="s">
        <v>84</v>
      </c>
      <c r="E264" s="8" t="s">
        <v>9</v>
      </c>
      <c r="F264" s="8" t="s">
        <v>10</v>
      </c>
      <c r="G264" s="23" t="str">
        <f>VLOOKUP(B264,'[2]Sheet1'!$C$2:$F$384,3,0)</f>
        <v>3004 90 99</v>
      </c>
      <c r="H264" s="23">
        <f>VLOOKUP(B264,'[2]Sheet1'!$C$2:$F$384,4,0)</f>
        <v>0.12</v>
      </c>
      <c r="I264" s="24">
        <v>37.92</v>
      </c>
      <c r="J264" s="25">
        <f t="shared" si="35"/>
        <v>6.77</v>
      </c>
      <c r="K264" s="25">
        <f t="shared" si="32"/>
        <v>31.150000000000002</v>
      </c>
      <c r="L264" s="25">
        <f t="shared" si="38"/>
        <v>27.090000000000003</v>
      </c>
      <c r="M264" s="25">
        <f t="shared" si="36"/>
        <v>2.71</v>
      </c>
      <c r="N264" s="25">
        <f t="shared" si="37"/>
        <v>24.380000000000003</v>
      </c>
      <c r="O264" s="25">
        <f t="shared" si="34"/>
        <v>4.06</v>
      </c>
    </row>
    <row r="265" spans="1:15" s="10" customFormat="1" ht="18" customHeight="1">
      <c r="A265" s="8" t="s">
        <v>6</v>
      </c>
      <c r="B265" s="8">
        <v>2040006120</v>
      </c>
      <c r="C265" s="13" t="s">
        <v>320</v>
      </c>
      <c r="D265" s="8">
        <v>100</v>
      </c>
      <c r="E265" s="8" t="s">
        <v>321</v>
      </c>
      <c r="F265" s="8" t="s">
        <v>17</v>
      </c>
      <c r="G265" s="23" t="str">
        <f>VLOOKUP(B265,'[2]Sheet1'!$C$2:$F$384,3,0)</f>
        <v>3004 90 81</v>
      </c>
      <c r="H265" s="23">
        <f>VLOOKUP(B265,'[2]Sheet1'!$C$2:$F$384,4,0)</f>
        <v>0.12</v>
      </c>
      <c r="I265" s="24">
        <v>187.95</v>
      </c>
      <c r="J265" s="25">
        <f t="shared" si="35"/>
        <v>33.56</v>
      </c>
      <c r="K265" s="25">
        <f t="shared" si="32"/>
        <v>154.39</v>
      </c>
      <c r="L265" s="25">
        <f t="shared" si="38"/>
        <v>134.25</v>
      </c>
      <c r="M265" s="25">
        <f t="shared" si="36"/>
        <v>13.43</v>
      </c>
      <c r="N265" s="25">
        <f t="shared" si="37"/>
        <v>120.81999999999998</v>
      </c>
      <c r="O265" s="25">
        <f t="shared" si="34"/>
        <v>20.14</v>
      </c>
    </row>
    <row r="266" spans="1:15" s="10" customFormat="1" ht="18" customHeight="1">
      <c r="A266" s="8" t="s">
        <v>6</v>
      </c>
      <c r="B266" s="8">
        <v>2040006121</v>
      </c>
      <c r="C266" s="9" t="s">
        <v>14</v>
      </c>
      <c r="D266" s="8" t="s">
        <v>15</v>
      </c>
      <c r="E266" s="8" t="s">
        <v>16</v>
      </c>
      <c r="F266" s="8" t="s">
        <v>17</v>
      </c>
      <c r="G266" s="23" t="str">
        <f>VLOOKUP(B266,'[2]Sheet1'!$C$2:$F$384,3,0)</f>
        <v>3004 90 81</v>
      </c>
      <c r="H266" s="23">
        <f>VLOOKUP(B266,'[2]Sheet1'!$C$2:$F$384,4,0)</f>
        <v>0.12</v>
      </c>
      <c r="I266" s="24">
        <v>359.1</v>
      </c>
      <c r="J266" s="25">
        <f t="shared" si="35"/>
        <v>64.12</v>
      </c>
      <c r="K266" s="25">
        <f t="shared" si="32"/>
        <v>294.98</v>
      </c>
      <c r="L266" s="25">
        <f t="shared" si="38"/>
        <v>256.5</v>
      </c>
      <c r="M266" s="25">
        <f t="shared" si="36"/>
        <v>25.65</v>
      </c>
      <c r="N266" s="25">
        <f t="shared" si="37"/>
        <v>230.85000000000005</v>
      </c>
      <c r="O266" s="25">
        <f t="shared" si="34"/>
        <v>38.48</v>
      </c>
    </row>
    <row r="267" spans="1:15" s="10" customFormat="1" ht="18" customHeight="1">
      <c r="A267" s="8" t="s">
        <v>6</v>
      </c>
      <c r="B267" s="8">
        <v>2040006122</v>
      </c>
      <c r="C267" s="9" t="s">
        <v>106</v>
      </c>
      <c r="D267" s="8" t="s">
        <v>15</v>
      </c>
      <c r="E267" s="8" t="s">
        <v>16</v>
      </c>
      <c r="F267" s="8" t="s">
        <v>17</v>
      </c>
      <c r="G267" s="23" t="str">
        <f>VLOOKUP(B267,'[2]Sheet1'!$C$2:$F$384,3,0)</f>
        <v>3004 90 81</v>
      </c>
      <c r="H267" s="23">
        <f>VLOOKUP(B267,'[2]Sheet1'!$C$2:$F$384,4,0)</f>
        <v>0.12</v>
      </c>
      <c r="I267" s="24">
        <v>779</v>
      </c>
      <c r="J267" s="25">
        <f t="shared" si="35"/>
        <v>139.11</v>
      </c>
      <c r="K267" s="25">
        <f t="shared" si="32"/>
        <v>639.89</v>
      </c>
      <c r="L267" s="25">
        <f t="shared" si="38"/>
        <v>556.43</v>
      </c>
      <c r="M267" s="25">
        <f t="shared" si="36"/>
        <v>55.64</v>
      </c>
      <c r="N267" s="25">
        <f t="shared" si="37"/>
        <v>500.79</v>
      </c>
      <c r="O267" s="25">
        <f t="shared" si="34"/>
        <v>83.46</v>
      </c>
    </row>
    <row r="268" spans="1:15" s="10" customFormat="1" ht="18" customHeight="1">
      <c r="A268" s="8" t="s">
        <v>6</v>
      </c>
      <c r="B268" s="8">
        <v>2040006122</v>
      </c>
      <c r="C268" s="9" t="s">
        <v>106</v>
      </c>
      <c r="D268" s="8" t="s">
        <v>15</v>
      </c>
      <c r="E268" s="8" t="s">
        <v>16</v>
      </c>
      <c r="F268" s="8" t="s">
        <v>17</v>
      </c>
      <c r="G268" s="23" t="str">
        <f>VLOOKUP(B268,'[2]Sheet1'!$C$2:$F$384,3,0)</f>
        <v>3004 90 81</v>
      </c>
      <c r="H268" s="23">
        <f>VLOOKUP(B268,'[2]Sheet1'!$C$2:$F$384,4,0)</f>
        <v>0.12</v>
      </c>
      <c r="I268" s="24">
        <v>779</v>
      </c>
      <c r="J268" s="25">
        <f t="shared" si="35"/>
        <v>139.11</v>
      </c>
      <c r="K268" s="25">
        <f t="shared" si="32"/>
        <v>639.89</v>
      </c>
      <c r="L268" s="25">
        <f t="shared" si="38"/>
        <v>556.43</v>
      </c>
      <c r="M268" s="25">
        <f t="shared" si="36"/>
        <v>55.64</v>
      </c>
      <c r="N268" s="25">
        <f t="shared" si="37"/>
        <v>500.79</v>
      </c>
      <c r="O268" s="25">
        <f t="shared" si="34"/>
        <v>83.46</v>
      </c>
    </row>
    <row r="269" spans="1:15" s="10" customFormat="1" ht="18" customHeight="1">
      <c r="A269" s="8" t="s">
        <v>6</v>
      </c>
      <c r="B269" s="8">
        <v>2040006174</v>
      </c>
      <c r="C269" s="9" t="s">
        <v>322</v>
      </c>
      <c r="D269" s="8" t="s">
        <v>154</v>
      </c>
      <c r="E269" s="8" t="s">
        <v>11</v>
      </c>
      <c r="F269" s="8" t="s">
        <v>246</v>
      </c>
      <c r="G269" s="23" t="str">
        <f>VLOOKUP(B269,'[2]Sheet1'!$C$2:$F$384,3,0)</f>
        <v>3002 20 29</v>
      </c>
      <c r="H269" s="23">
        <f>VLOOKUP(B269,'[2]Sheet1'!$C$2:$F$384,4,0)</f>
        <v>0.05</v>
      </c>
      <c r="I269" s="24">
        <v>810</v>
      </c>
      <c r="J269" s="25">
        <f t="shared" si="35"/>
        <v>154.29</v>
      </c>
      <c r="K269" s="25">
        <f t="shared" si="32"/>
        <v>655.71</v>
      </c>
      <c r="L269" s="25">
        <f t="shared" si="38"/>
        <v>617.14</v>
      </c>
      <c r="M269" s="25">
        <f t="shared" si="36"/>
        <v>61.71</v>
      </c>
      <c r="N269" s="25">
        <f t="shared" si="37"/>
        <v>555.43</v>
      </c>
      <c r="O269" s="25">
        <f>ROUND(I269*5%/105%,2)</f>
        <v>38.57</v>
      </c>
    </row>
    <row r="270" spans="1:15" s="10" customFormat="1" ht="18" customHeight="1">
      <c r="A270" s="8" t="s">
        <v>6</v>
      </c>
      <c r="B270" s="8">
        <v>2040006174</v>
      </c>
      <c r="C270" s="13" t="s">
        <v>322</v>
      </c>
      <c r="D270" s="8"/>
      <c r="E270" s="8"/>
      <c r="F270" s="8" t="s">
        <v>246</v>
      </c>
      <c r="G270" s="23" t="str">
        <f>VLOOKUP(B270,'[2]Sheet1'!$C$2:$F$384,3,0)</f>
        <v>3002 20 29</v>
      </c>
      <c r="H270" s="23">
        <f>VLOOKUP(B270,'[2]Sheet1'!$C$2:$F$384,4,0)</f>
        <v>0.05</v>
      </c>
      <c r="I270" s="24">
        <v>810</v>
      </c>
      <c r="J270" s="25">
        <f t="shared" si="35"/>
        <v>154.29</v>
      </c>
      <c r="K270" s="25">
        <f t="shared" si="32"/>
        <v>655.71</v>
      </c>
      <c r="L270" s="25">
        <f t="shared" si="38"/>
        <v>617.14</v>
      </c>
      <c r="M270" s="25">
        <f t="shared" si="36"/>
        <v>61.71</v>
      </c>
      <c r="N270" s="25">
        <f t="shared" si="37"/>
        <v>555.43</v>
      </c>
      <c r="O270" s="25">
        <f>ROUND(I270*5%/105%,2)</f>
        <v>38.57</v>
      </c>
    </row>
    <row r="271" spans="1:15" s="10" customFormat="1" ht="18" customHeight="1">
      <c r="A271" s="8" t="s">
        <v>6</v>
      </c>
      <c r="B271" s="8">
        <v>2040006175</v>
      </c>
      <c r="C271" s="9" t="s">
        <v>323</v>
      </c>
      <c r="D271" s="8" t="s">
        <v>154</v>
      </c>
      <c r="E271" s="8" t="s">
        <v>11</v>
      </c>
      <c r="F271" s="8" t="s">
        <v>246</v>
      </c>
      <c r="G271" s="23" t="str">
        <f>VLOOKUP(B271,'[2]Sheet1'!$C$2:$F$384,3,0)</f>
        <v>3002 20 29</v>
      </c>
      <c r="H271" s="23">
        <f>VLOOKUP(B271,'[2]Sheet1'!$C$2:$F$384,4,0)</f>
        <v>0.05</v>
      </c>
      <c r="I271" s="24">
        <v>760</v>
      </c>
      <c r="J271" s="25">
        <f t="shared" si="35"/>
        <v>144.76</v>
      </c>
      <c r="K271" s="25">
        <f t="shared" si="32"/>
        <v>615.24</v>
      </c>
      <c r="L271" s="25">
        <f t="shared" si="38"/>
        <v>579.05</v>
      </c>
      <c r="M271" s="25">
        <f t="shared" si="36"/>
        <v>57.91</v>
      </c>
      <c r="N271" s="25">
        <f t="shared" si="37"/>
        <v>521.1400000000001</v>
      </c>
      <c r="O271" s="25">
        <f>ROUND(I271*5%/105%,2)</f>
        <v>36.19</v>
      </c>
    </row>
    <row r="272" spans="1:15" s="10" customFormat="1" ht="18" customHeight="1">
      <c r="A272" s="8" t="s">
        <v>6</v>
      </c>
      <c r="B272" s="8">
        <v>2040006175</v>
      </c>
      <c r="C272" s="13" t="s">
        <v>324</v>
      </c>
      <c r="D272" s="8"/>
      <c r="E272" s="8"/>
      <c r="F272" s="8" t="s">
        <v>246</v>
      </c>
      <c r="G272" s="23" t="str">
        <f>VLOOKUP(B272,'[2]Sheet1'!$C$2:$F$384,3,0)</f>
        <v>3002 20 29</v>
      </c>
      <c r="H272" s="23">
        <f>VLOOKUP(B272,'[2]Sheet1'!$C$2:$F$384,4,0)</f>
        <v>0.05</v>
      </c>
      <c r="I272" s="24">
        <v>760</v>
      </c>
      <c r="J272" s="25">
        <f t="shared" si="35"/>
        <v>144.76</v>
      </c>
      <c r="K272" s="25">
        <f t="shared" si="32"/>
        <v>615.24</v>
      </c>
      <c r="L272" s="25">
        <f t="shared" si="38"/>
        <v>579.05</v>
      </c>
      <c r="M272" s="25">
        <f t="shared" si="36"/>
        <v>57.91</v>
      </c>
      <c r="N272" s="25">
        <f t="shared" si="37"/>
        <v>521.1400000000001</v>
      </c>
      <c r="O272" s="25">
        <f>ROUND(I272*5%/105%,2)</f>
        <v>36.19</v>
      </c>
    </row>
    <row r="273" spans="1:15" s="10" customFormat="1" ht="18" customHeight="1">
      <c r="A273" s="8" t="s">
        <v>6</v>
      </c>
      <c r="B273" s="8">
        <v>2040006179</v>
      </c>
      <c r="C273" s="9" t="s">
        <v>325</v>
      </c>
      <c r="D273" s="8" t="s">
        <v>15</v>
      </c>
      <c r="E273" s="8" t="s">
        <v>16</v>
      </c>
      <c r="F273" s="8" t="s">
        <v>17</v>
      </c>
      <c r="G273" s="23" t="str">
        <f>VLOOKUP(B273,'[2]Sheet1'!$C$2:$F$384,3,0)</f>
        <v>3004 90 82</v>
      </c>
      <c r="H273" s="23">
        <f>VLOOKUP(B273,'[2]Sheet1'!$C$2:$F$384,4,0)</f>
        <v>0.12</v>
      </c>
      <c r="I273" s="24">
        <v>168.25</v>
      </c>
      <c r="J273" s="25">
        <f t="shared" si="35"/>
        <v>30.04</v>
      </c>
      <c r="K273" s="25">
        <f t="shared" si="32"/>
        <v>138.21</v>
      </c>
      <c r="L273" s="25">
        <f t="shared" si="38"/>
        <v>120.18</v>
      </c>
      <c r="M273" s="25">
        <f t="shared" si="36"/>
        <v>12.02</v>
      </c>
      <c r="N273" s="25">
        <f t="shared" si="37"/>
        <v>108.16000000000001</v>
      </c>
      <c r="O273" s="25">
        <f aca="true" t="shared" si="39" ref="O273:O301">ROUND(I273*12%/112%,2)</f>
        <v>18.03</v>
      </c>
    </row>
    <row r="274" spans="1:15" s="10" customFormat="1" ht="18" customHeight="1">
      <c r="A274" s="8" t="s">
        <v>6</v>
      </c>
      <c r="B274" s="8">
        <v>2040006181</v>
      </c>
      <c r="C274" s="9" t="s">
        <v>326</v>
      </c>
      <c r="D274" s="8" t="s">
        <v>15</v>
      </c>
      <c r="E274" s="8" t="s">
        <v>16</v>
      </c>
      <c r="F274" s="8" t="s">
        <v>17</v>
      </c>
      <c r="G274" s="23" t="str">
        <f>VLOOKUP(B274,'[2]Sheet1'!$C$2:$F$384,3,0)</f>
        <v>3004 90 82</v>
      </c>
      <c r="H274" s="23">
        <f>VLOOKUP(B274,'[2]Sheet1'!$C$2:$F$384,4,0)</f>
        <v>0.12</v>
      </c>
      <c r="I274" s="24">
        <v>170</v>
      </c>
      <c r="J274" s="25">
        <f t="shared" si="35"/>
        <v>30.36</v>
      </c>
      <c r="K274" s="25">
        <f t="shared" si="32"/>
        <v>139.64</v>
      </c>
      <c r="L274" s="25">
        <f t="shared" si="38"/>
        <v>121.42999999999998</v>
      </c>
      <c r="M274" s="25">
        <f t="shared" si="36"/>
        <v>12.14</v>
      </c>
      <c r="N274" s="25">
        <f t="shared" si="37"/>
        <v>109.28999999999999</v>
      </c>
      <c r="O274" s="25">
        <f t="shared" si="39"/>
        <v>18.21</v>
      </c>
    </row>
    <row r="275" spans="1:15" s="10" customFormat="1" ht="18" customHeight="1">
      <c r="A275" s="8" t="s">
        <v>6</v>
      </c>
      <c r="B275" s="8">
        <v>2040006251</v>
      </c>
      <c r="C275" s="9" t="s">
        <v>327</v>
      </c>
      <c r="D275" s="8" t="s">
        <v>8</v>
      </c>
      <c r="E275" s="8" t="s">
        <v>9</v>
      </c>
      <c r="F275" s="8" t="s">
        <v>34</v>
      </c>
      <c r="G275" s="23" t="str">
        <f>VLOOKUP(B275,'[2]Sheet1'!$C$2:$F$384,3,0)</f>
        <v>3004 90 99</v>
      </c>
      <c r="H275" s="23">
        <f>VLOOKUP(B275,'[2]Sheet1'!$C$2:$F$384,4,0)</f>
        <v>0.12</v>
      </c>
      <c r="I275" s="24">
        <v>190</v>
      </c>
      <c r="J275" s="25">
        <f t="shared" si="35"/>
        <v>33.93</v>
      </c>
      <c r="K275" s="25">
        <f t="shared" si="32"/>
        <v>156.07</v>
      </c>
      <c r="L275" s="25">
        <f t="shared" si="38"/>
        <v>135.70999999999998</v>
      </c>
      <c r="M275" s="25">
        <f t="shared" si="36"/>
        <v>13.57</v>
      </c>
      <c r="N275" s="25">
        <f t="shared" si="37"/>
        <v>122.14</v>
      </c>
      <c r="O275" s="25">
        <f t="shared" si="39"/>
        <v>20.36</v>
      </c>
    </row>
    <row r="276" spans="1:15" s="10" customFormat="1" ht="18" customHeight="1">
      <c r="A276" s="8" t="s">
        <v>6</v>
      </c>
      <c r="B276" s="8">
        <v>2040006327</v>
      </c>
      <c r="C276" s="9" t="s">
        <v>328</v>
      </c>
      <c r="D276" s="8" t="s">
        <v>329</v>
      </c>
      <c r="E276" s="8" t="s">
        <v>4</v>
      </c>
      <c r="F276" s="8" t="s">
        <v>10</v>
      </c>
      <c r="G276" s="23" t="str">
        <f>VLOOKUP(B276,'[2]Sheet1'!$C$2:$F$384,3,0)</f>
        <v>3004 50 10</v>
      </c>
      <c r="H276" s="23">
        <f>VLOOKUP(B276,'[2]Sheet1'!$C$2:$F$384,4,0)</f>
        <v>0.12</v>
      </c>
      <c r="I276" s="24">
        <v>79</v>
      </c>
      <c r="J276" s="25">
        <f t="shared" si="35"/>
        <v>14.11</v>
      </c>
      <c r="K276" s="25">
        <f t="shared" si="32"/>
        <v>64.89</v>
      </c>
      <c r="L276" s="25">
        <f t="shared" si="38"/>
        <v>56.43</v>
      </c>
      <c r="M276" s="25">
        <f t="shared" si="36"/>
        <v>5.64</v>
      </c>
      <c r="N276" s="25">
        <f t="shared" si="37"/>
        <v>50.79</v>
      </c>
      <c r="O276" s="25">
        <f t="shared" si="39"/>
        <v>8.46</v>
      </c>
    </row>
    <row r="277" spans="1:15" s="10" customFormat="1" ht="18" customHeight="1">
      <c r="A277" s="8" t="s">
        <v>6</v>
      </c>
      <c r="B277" s="8">
        <v>2040006338</v>
      </c>
      <c r="C277" s="9" t="s">
        <v>330</v>
      </c>
      <c r="D277" s="8" t="s">
        <v>331</v>
      </c>
      <c r="E277" s="8" t="s">
        <v>205</v>
      </c>
      <c r="F277" s="8" t="s">
        <v>29</v>
      </c>
      <c r="G277" s="23" t="str">
        <f>VLOOKUP(B277,'[2]Sheet1'!$C$2:$F$384,3,0)</f>
        <v>3004 90 11</v>
      </c>
      <c r="H277" s="23">
        <f>VLOOKUP(B277,'[2]Sheet1'!$C$2:$F$384,4,0)</f>
        <v>0.12</v>
      </c>
      <c r="I277" s="24">
        <v>300</v>
      </c>
      <c r="J277" s="25">
        <f t="shared" si="35"/>
        <v>53.57</v>
      </c>
      <c r="K277" s="25">
        <f t="shared" si="32"/>
        <v>246.43</v>
      </c>
      <c r="L277" s="25">
        <f t="shared" si="38"/>
        <v>214.29000000000002</v>
      </c>
      <c r="M277" s="25">
        <f t="shared" si="36"/>
        <v>21.43</v>
      </c>
      <c r="N277" s="25">
        <f t="shared" si="37"/>
        <v>192.86</v>
      </c>
      <c r="O277" s="25">
        <f t="shared" si="39"/>
        <v>32.14</v>
      </c>
    </row>
    <row r="278" spans="1:15" s="10" customFormat="1" ht="18" customHeight="1">
      <c r="A278" s="8" t="s">
        <v>6</v>
      </c>
      <c r="B278" s="8">
        <v>2040006338</v>
      </c>
      <c r="C278" s="13" t="s">
        <v>330</v>
      </c>
      <c r="D278" s="8"/>
      <c r="E278" s="8"/>
      <c r="F278" s="8" t="s">
        <v>29</v>
      </c>
      <c r="G278" s="23" t="str">
        <f>VLOOKUP(B278,'[2]Sheet1'!$C$2:$F$384,3,0)</f>
        <v>3004 90 11</v>
      </c>
      <c r="H278" s="23">
        <f>VLOOKUP(B278,'[2]Sheet1'!$C$2:$F$384,4,0)</f>
        <v>0.12</v>
      </c>
      <c r="I278" s="24">
        <v>300</v>
      </c>
      <c r="J278" s="25">
        <f t="shared" si="35"/>
        <v>53.57</v>
      </c>
      <c r="K278" s="25">
        <f t="shared" si="32"/>
        <v>246.43</v>
      </c>
      <c r="L278" s="25">
        <f t="shared" si="38"/>
        <v>214.29000000000002</v>
      </c>
      <c r="M278" s="25">
        <f t="shared" si="36"/>
        <v>21.43</v>
      </c>
      <c r="N278" s="25">
        <f t="shared" si="37"/>
        <v>192.86</v>
      </c>
      <c r="O278" s="25">
        <f t="shared" si="39"/>
        <v>32.14</v>
      </c>
    </row>
    <row r="279" spans="1:15" s="10" customFormat="1" ht="18" customHeight="1">
      <c r="A279" s="8" t="s">
        <v>6</v>
      </c>
      <c r="B279" s="8">
        <v>2040006361</v>
      </c>
      <c r="C279" s="9" t="s">
        <v>247</v>
      </c>
      <c r="D279" s="8" t="s">
        <v>217</v>
      </c>
      <c r="E279" s="8" t="s">
        <v>205</v>
      </c>
      <c r="F279" s="8" t="s">
        <v>29</v>
      </c>
      <c r="G279" s="23" t="str">
        <f>VLOOKUP(B279,'[2]Sheet1'!$C$2:$F$384,3,0)</f>
        <v>3004 90 11</v>
      </c>
      <c r="H279" s="23">
        <f>VLOOKUP(B279,'[2]Sheet1'!$C$2:$F$384,4,0)</f>
        <v>0.12</v>
      </c>
      <c r="I279" s="24">
        <v>6</v>
      </c>
      <c r="J279" s="25">
        <f t="shared" si="35"/>
        <v>1.07</v>
      </c>
      <c r="K279" s="25">
        <f t="shared" si="32"/>
        <v>4.93</v>
      </c>
      <c r="L279" s="25">
        <f t="shared" si="38"/>
        <v>4.29</v>
      </c>
      <c r="M279" s="25">
        <f t="shared" si="36"/>
        <v>0.43</v>
      </c>
      <c r="N279" s="25">
        <f t="shared" si="37"/>
        <v>3.86</v>
      </c>
      <c r="O279" s="25">
        <f t="shared" si="39"/>
        <v>0.64</v>
      </c>
    </row>
    <row r="280" spans="1:15" s="10" customFormat="1" ht="18" customHeight="1">
      <c r="A280" s="8" t="s">
        <v>6</v>
      </c>
      <c r="B280" s="8">
        <v>2040006362</v>
      </c>
      <c r="C280" s="9" t="s">
        <v>249</v>
      </c>
      <c r="D280" s="8" t="s">
        <v>217</v>
      </c>
      <c r="E280" s="8" t="s">
        <v>205</v>
      </c>
      <c r="F280" s="8" t="s">
        <v>29</v>
      </c>
      <c r="G280" s="23" t="str">
        <f>VLOOKUP(B280,'[2]Sheet1'!$C$2:$F$384,3,0)</f>
        <v>3004 90 11</v>
      </c>
      <c r="H280" s="23">
        <f>VLOOKUP(B280,'[2]Sheet1'!$C$2:$F$384,4,0)</f>
        <v>0.12</v>
      </c>
      <c r="I280" s="24">
        <v>6</v>
      </c>
      <c r="J280" s="25">
        <f t="shared" si="35"/>
        <v>1.07</v>
      </c>
      <c r="K280" s="25">
        <f t="shared" si="32"/>
        <v>4.93</v>
      </c>
      <c r="L280" s="25">
        <f t="shared" si="38"/>
        <v>4.29</v>
      </c>
      <c r="M280" s="25">
        <f t="shared" si="36"/>
        <v>0.43</v>
      </c>
      <c r="N280" s="25">
        <f t="shared" si="37"/>
        <v>3.86</v>
      </c>
      <c r="O280" s="25">
        <f t="shared" si="39"/>
        <v>0.64</v>
      </c>
    </row>
    <row r="281" spans="1:15" s="10" customFormat="1" ht="18" customHeight="1">
      <c r="A281" s="8" t="s">
        <v>6</v>
      </c>
      <c r="B281" s="8">
        <v>2040006363</v>
      </c>
      <c r="C281" s="9" t="s">
        <v>248</v>
      </c>
      <c r="D281" s="8" t="s">
        <v>217</v>
      </c>
      <c r="E281" s="8" t="s">
        <v>205</v>
      </c>
      <c r="F281" s="8" t="s">
        <v>29</v>
      </c>
      <c r="G281" s="23" t="str">
        <f>VLOOKUP(B281,'[2]Sheet1'!$C$2:$F$384,3,0)</f>
        <v>3004 90 11</v>
      </c>
      <c r="H281" s="23">
        <f>VLOOKUP(B281,'[2]Sheet1'!$C$2:$F$384,4,0)</f>
        <v>0.12</v>
      </c>
      <c r="I281" s="24">
        <v>6</v>
      </c>
      <c r="J281" s="25">
        <f t="shared" si="35"/>
        <v>1.07</v>
      </c>
      <c r="K281" s="25">
        <f t="shared" si="32"/>
        <v>4.93</v>
      </c>
      <c r="L281" s="25">
        <f t="shared" si="38"/>
        <v>4.29</v>
      </c>
      <c r="M281" s="25">
        <f t="shared" si="36"/>
        <v>0.43</v>
      </c>
      <c r="N281" s="25">
        <f t="shared" si="37"/>
        <v>3.86</v>
      </c>
      <c r="O281" s="25">
        <f t="shared" si="39"/>
        <v>0.64</v>
      </c>
    </row>
    <row r="282" spans="1:15" s="10" customFormat="1" ht="18" customHeight="1">
      <c r="A282" s="8" t="s">
        <v>6</v>
      </c>
      <c r="B282" s="8">
        <v>2040006364</v>
      </c>
      <c r="C282" s="9" t="s">
        <v>276</v>
      </c>
      <c r="D282" s="8" t="s">
        <v>217</v>
      </c>
      <c r="E282" s="8" t="s">
        <v>205</v>
      </c>
      <c r="F282" s="8" t="s">
        <v>29</v>
      </c>
      <c r="G282" s="23" t="str">
        <f>VLOOKUP(B282,'[2]Sheet1'!$C$2:$F$384,3,0)</f>
        <v>3004 90 11</v>
      </c>
      <c r="H282" s="23">
        <f>VLOOKUP(B282,'[2]Sheet1'!$C$2:$F$384,4,0)</f>
        <v>0.12</v>
      </c>
      <c r="I282" s="24">
        <v>6</v>
      </c>
      <c r="J282" s="25">
        <f t="shared" si="35"/>
        <v>1.07</v>
      </c>
      <c r="K282" s="25">
        <f t="shared" si="32"/>
        <v>4.93</v>
      </c>
      <c r="L282" s="25">
        <f t="shared" si="38"/>
        <v>4.29</v>
      </c>
      <c r="M282" s="25">
        <f t="shared" si="36"/>
        <v>0.43</v>
      </c>
      <c r="N282" s="25">
        <f t="shared" si="37"/>
        <v>3.86</v>
      </c>
      <c r="O282" s="25">
        <f t="shared" si="39"/>
        <v>0.64</v>
      </c>
    </row>
    <row r="283" spans="1:15" s="10" customFormat="1" ht="18" customHeight="1">
      <c r="A283" s="8" t="s">
        <v>6</v>
      </c>
      <c r="B283" s="8">
        <v>2040006365</v>
      </c>
      <c r="C283" s="9" t="s">
        <v>311</v>
      </c>
      <c r="D283" s="8" t="s">
        <v>217</v>
      </c>
      <c r="E283" s="8" t="s">
        <v>205</v>
      </c>
      <c r="F283" s="8" t="s">
        <v>29</v>
      </c>
      <c r="G283" s="23" t="str">
        <f>VLOOKUP(B283,'[2]Sheet1'!$C$2:$F$384,3,0)</f>
        <v>3004 90 11</v>
      </c>
      <c r="H283" s="23">
        <f>VLOOKUP(B283,'[2]Sheet1'!$C$2:$F$384,4,0)</f>
        <v>0.12</v>
      </c>
      <c r="I283" s="24">
        <v>6</v>
      </c>
      <c r="J283" s="25">
        <f t="shared" si="35"/>
        <v>1.07</v>
      </c>
      <c r="K283" s="25">
        <f t="shared" si="32"/>
        <v>4.93</v>
      </c>
      <c r="L283" s="25">
        <f t="shared" si="38"/>
        <v>4.29</v>
      </c>
      <c r="M283" s="25">
        <f t="shared" si="36"/>
        <v>0.43</v>
      </c>
      <c r="N283" s="25">
        <f t="shared" si="37"/>
        <v>3.86</v>
      </c>
      <c r="O283" s="25">
        <f t="shared" si="39"/>
        <v>0.64</v>
      </c>
    </row>
    <row r="284" spans="1:15" s="10" customFormat="1" ht="18" customHeight="1">
      <c r="A284" s="8" t="s">
        <v>6</v>
      </c>
      <c r="B284" s="8">
        <v>2040006375</v>
      </c>
      <c r="C284" s="9" t="s">
        <v>32</v>
      </c>
      <c r="D284" s="8" t="s">
        <v>33</v>
      </c>
      <c r="E284" s="8" t="s">
        <v>25</v>
      </c>
      <c r="F284" s="8" t="s">
        <v>34</v>
      </c>
      <c r="G284" s="23" t="str">
        <f>VLOOKUP(B284,'[2]Sheet1'!$C$2:$F$384,3,0)</f>
        <v>30049099 </v>
      </c>
      <c r="H284" s="23">
        <f>VLOOKUP(B284,'[2]Sheet1'!$C$2:$F$384,4,0)</f>
        <v>0.12</v>
      </c>
      <c r="I284" s="24">
        <v>95</v>
      </c>
      <c r="J284" s="25">
        <f t="shared" si="35"/>
        <v>16.96</v>
      </c>
      <c r="K284" s="25">
        <f t="shared" si="32"/>
        <v>78.03999999999999</v>
      </c>
      <c r="L284" s="25">
        <f t="shared" si="38"/>
        <v>67.85999999999999</v>
      </c>
      <c r="M284" s="25">
        <f t="shared" si="36"/>
        <v>6.79</v>
      </c>
      <c r="N284" s="25">
        <f t="shared" si="37"/>
        <v>61.069999999999986</v>
      </c>
      <c r="O284" s="25">
        <f t="shared" si="39"/>
        <v>10.18</v>
      </c>
    </row>
    <row r="285" spans="1:15" s="10" customFormat="1" ht="18" customHeight="1">
      <c r="A285" s="8" t="s">
        <v>6</v>
      </c>
      <c r="B285" s="8">
        <v>2040006420</v>
      </c>
      <c r="C285" s="9" t="s">
        <v>129</v>
      </c>
      <c r="D285" s="8" t="s">
        <v>15</v>
      </c>
      <c r="E285" s="8" t="s">
        <v>16</v>
      </c>
      <c r="F285" s="8" t="s">
        <v>17</v>
      </c>
      <c r="G285" s="23" t="str">
        <f>VLOOKUP(B285,'[2]Sheet1'!$C$2:$F$384,3,0)</f>
        <v>3004 90 82</v>
      </c>
      <c r="H285" s="23">
        <f>VLOOKUP(B285,'[2]Sheet1'!$C$2:$F$384,4,0)</f>
        <v>0.12</v>
      </c>
      <c r="I285" s="24">
        <v>130.2</v>
      </c>
      <c r="J285" s="25">
        <f t="shared" si="35"/>
        <v>23.25</v>
      </c>
      <c r="K285" s="25">
        <f t="shared" si="32"/>
        <v>106.94999999999999</v>
      </c>
      <c r="L285" s="25">
        <f t="shared" si="38"/>
        <v>92.99999999999999</v>
      </c>
      <c r="M285" s="25">
        <f t="shared" si="36"/>
        <v>9.3</v>
      </c>
      <c r="N285" s="25">
        <f t="shared" si="37"/>
        <v>83.69999999999999</v>
      </c>
      <c r="O285" s="25">
        <f t="shared" si="39"/>
        <v>13.95</v>
      </c>
    </row>
    <row r="286" spans="1:15" s="10" customFormat="1" ht="18" customHeight="1">
      <c r="A286" s="8" t="s">
        <v>6</v>
      </c>
      <c r="B286" s="8">
        <v>2040006421</v>
      </c>
      <c r="C286" s="9" t="s">
        <v>128</v>
      </c>
      <c r="D286" s="8" t="s">
        <v>15</v>
      </c>
      <c r="E286" s="8" t="s">
        <v>16</v>
      </c>
      <c r="F286" s="8" t="s">
        <v>17</v>
      </c>
      <c r="G286" s="23" t="str">
        <f>VLOOKUP(B286,'[2]Sheet1'!$C$2:$F$384,3,0)</f>
        <v>3004 90 82</v>
      </c>
      <c r="H286" s="23">
        <f>VLOOKUP(B286,'[2]Sheet1'!$C$2:$F$384,4,0)</f>
        <v>0.12</v>
      </c>
      <c r="I286" s="24">
        <v>97.43</v>
      </c>
      <c r="J286" s="25">
        <f t="shared" si="35"/>
        <v>17.4</v>
      </c>
      <c r="K286" s="25">
        <f t="shared" si="32"/>
        <v>80.03</v>
      </c>
      <c r="L286" s="25">
        <f t="shared" si="38"/>
        <v>69.59</v>
      </c>
      <c r="M286" s="25">
        <f t="shared" si="36"/>
        <v>6.96</v>
      </c>
      <c r="N286" s="25">
        <f t="shared" si="37"/>
        <v>62.63000000000001</v>
      </c>
      <c r="O286" s="25">
        <f t="shared" si="39"/>
        <v>10.44</v>
      </c>
    </row>
    <row r="287" spans="1:15" s="10" customFormat="1" ht="18" customHeight="1">
      <c r="A287" s="8" t="s">
        <v>6</v>
      </c>
      <c r="B287" s="8">
        <v>2040006422</v>
      </c>
      <c r="C287" s="9" t="s">
        <v>131</v>
      </c>
      <c r="D287" s="8" t="s">
        <v>15</v>
      </c>
      <c r="E287" s="8" t="s">
        <v>16</v>
      </c>
      <c r="F287" s="8" t="s">
        <v>17</v>
      </c>
      <c r="G287" s="23" t="str">
        <f>VLOOKUP(B287,'[2]Sheet1'!$C$2:$F$384,3,0)</f>
        <v>3004 90 82</v>
      </c>
      <c r="H287" s="23">
        <f>VLOOKUP(B287,'[2]Sheet1'!$C$2:$F$384,4,0)</f>
        <v>0.12</v>
      </c>
      <c r="I287" s="24">
        <v>128.48</v>
      </c>
      <c r="J287" s="25">
        <f t="shared" si="35"/>
        <v>22.94</v>
      </c>
      <c r="K287" s="25">
        <f t="shared" si="32"/>
        <v>105.53999999999999</v>
      </c>
      <c r="L287" s="25">
        <f t="shared" si="38"/>
        <v>91.77</v>
      </c>
      <c r="M287" s="25">
        <f t="shared" si="36"/>
        <v>9.18</v>
      </c>
      <c r="N287" s="25">
        <f t="shared" si="37"/>
        <v>82.58999999999999</v>
      </c>
      <c r="O287" s="25">
        <f t="shared" si="39"/>
        <v>13.77</v>
      </c>
    </row>
    <row r="288" spans="1:15" s="10" customFormat="1" ht="18" customHeight="1">
      <c r="A288" s="8" t="s">
        <v>6</v>
      </c>
      <c r="B288" s="8">
        <v>2040006423</v>
      </c>
      <c r="C288" s="9" t="s">
        <v>127</v>
      </c>
      <c r="D288" s="8" t="s">
        <v>15</v>
      </c>
      <c r="E288" s="8" t="s">
        <v>16</v>
      </c>
      <c r="F288" s="8" t="s">
        <v>17</v>
      </c>
      <c r="G288" s="23" t="str">
        <f>VLOOKUP(B288,'[2]Sheet1'!$C$2:$F$384,3,0)</f>
        <v>3004 90 82</v>
      </c>
      <c r="H288" s="23">
        <f>VLOOKUP(B288,'[2]Sheet1'!$C$2:$F$384,4,0)</f>
        <v>0.12</v>
      </c>
      <c r="I288" s="24">
        <v>118.65</v>
      </c>
      <c r="J288" s="25">
        <f t="shared" si="35"/>
        <v>21.19</v>
      </c>
      <c r="K288" s="25">
        <f t="shared" si="32"/>
        <v>97.46000000000001</v>
      </c>
      <c r="L288" s="25">
        <f t="shared" si="38"/>
        <v>84.75</v>
      </c>
      <c r="M288" s="25">
        <f t="shared" si="36"/>
        <v>8.48</v>
      </c>
      <c r="N288" s="25">
        <f t="shared" si="37"/>
        <v>76.27000000000001</v>
      </c>
      <c r="O288" s="25">
        <f t="shared" si="39"/>
        <v>12.71</v>
      </c>
    </row>
    <row r="289" spans="1:15" s="10" customFormat="1" ht="18" customHeight="1">
      <c r="A289" s="8" t="s">
        <v>6</v>
      </c>
      <c r="B289" s="8">
        <v>2040006424</v>
      </c>
      <c r="C289" s="9" t="s">
        <v>130</v>
      </c>
      <c r="D289" s="8" t="s">
        <v>15</v>
      </c>
      <c r="E289" s="8" t="s">
        <v>16</v>
      </c>
      <c r="F289" s="8" t="s">
        <v>17</v>
      </c>
      <c r="G289" s="23" t="str">
        <f>VLOOKUP(B289,'[2]Sheet1'!$C$2:$F$384,3,0)</f>
        <v>3004 90 82</v>
      </c>
      <c r="H289" s="23">
        <f>VLOOKUP(B289,'[2]Sheet1'!$C$2:$F$384,4,0)</f>
        <v>0.12</v>
      </c>
      <c r="I289" s="24">
        <v>149.1</v>
      </c>
      <c r="J289" s="25">
        <f t="shared" si="35"/>
        <v>26.62</v>
      </c>
      <c r="K289" s="25">
        <f t="shared" si="32"/>
        <v>122.47999999999999</v>
      </c>
      <c r="L289" s="25">
        <f t="shared" si="38"/>
        <v>106.49999999999999</v>
      </c>
      <c r="M289" s="25">
        <f t="shared" si="36"/>
        <v>10.65</v>
      </c>
      <c r="N289" s="25">
        <f t="shared" si="37"/>
        <v>95.84999999999998</v>
      </c>
      <c r="O289" s="25">
        <f t="shared" si="39"/>
        <v>15.98</v>
      </c>
    </row>
    <row r="290" spans="1:15" s="10" customFormat="1" ht="18" customHeight="1">
      <c r="A290" s="8" t="s">
        <v>6</v>
      </c>
      <c r="B290" s="8">
        <v>2040006439</v>
      </c>
      <c r="C290" s="9" t="s">
        <v>332</v>
      </c>
      <c r="D290" s="8" t="s">
        <v>144</v>
      </c>
      <c r="E290" s="8" t="s">
        <v>145</v>
      </c>
      <c r="F290" s="8" t="s">
        <v>48</v>
      </c>
      <c r="G290" s="23" t="str">
        <f>VLOOKUP(B290,'[2]Sheet1'!$C$2:$F$384,3,0)</f>
        <v>3004 39 90</v>
      </c>
      <c r="H290" s="23">
        <f>VLOOKUP(B290,'[2]Sheet1'!$C$2:$F$384,4,0)</f>
        <v>0.12</v>
      </c>
      <c r="I290" s="24">
        <v>220</v>
      </c>
      <c r="J290" s="25">
        <f t="shared" si="35"/>
        <v>39.29</v>
      </c>
      <c r="K290" s="25">
        <f t="shared" si="32"/>
        <v>180.71</v>
      </c>
      <c r="L290" s="25">
        <f t="shared" si="38"/>
        <v>157.14000000000001</v>
      </c>
      <c r="M290" s="25">
        <f t="shared" si="36"/>
        <v>15.71</v>
      </c>
      <c r="N290" s="25">
        <f t="shared" si="37"/>
        <v>141.43</v>
      </c>
      <c r="O290" s="25">
        <f t="shared" si="39"/>
        <v>23.57</v>
      </c>
    </row>
    <row r="291" spans="1:15" s="10" customFormat="1" ht="18" customHeight="1">
      <c r="A291" s="8" t="s">
        <v>6</v>
      </c>
      <c r="B291" s="8">
        <v>2040006453</v>
      </c>
      <c r="C291" s="9" t="s">
        <v>333</v>
      </c>
      <c r="D291" s="8" t="s">
        <v>217</v>
      </c>
      <c r="E291" s="8" t="s">
        <v>205</v>
      </c>
      <c r="F291" s="8" t="s">
        <v>29</v>
      </c>
      <c r="G291" s="23" t="str">
        <f>VLOOKUP(B291,'[2]Sheet1'!$C$2:$F$384,3,0)</f>
        <v>3004 90 11</v>
      </c>
      <c r="H291" s="23">
        <f>VLOOKUP(B291,'[2]Sheet1'!$C$2:$F$384,4,0)</f>
        <v>0.12</v>
      </c>
      <c r="I291" s="24">
        <v>6</v>
      </c>
      <c r="J291" s="25">
        <f t="shared" si="35"/>
        <v>1.07</v>
      </c>
      <c r="K291" s="25">
        <f t="shared" si="32"/>
        <v>4.93</v>
      </c>
      <c r="L291" s="25">
        <f t="shared" si="38"/>
        <v>4.29</v>
      </c>
      <c r="M291" s="25">
        <f t="shared" si="36"/>
        <v>0.43</v>
      </c>
      <c r="N291" s="25">
        <f t="shared" si="37"/>
        <v>3.86</v>
      </c>
      <c r="O291" s="25">
        <f t="shared" si="39"/>
        <v>0.64</v>
      </c>
    </row>
    <row r="292" spans="1:15" s="10" customFormat="1" ht="18" customHeight="1">
      <c r="A292" s="8" t="s">
        <v>6</v>
      </c>
      <c r="B292" s="8">
        <v>2040006453</v>
      </c>
      <c r="C292" s="13" t="s">
        <v>334</v>
      </c>
      <c r="D292" s="8"/>
      <c r="E292" s="8"/>
      <c r="F292" s="8" t="s">
        <v>29</v>
      </c>
      <c r="G292" s="23" t="str">
        <f>VLOOKUP(B292,'[2]Sheet1'!$C$2:$F$384,3,0)</f>
        <v>3004 90 11</v>
      </c>
      <c r="H292" s="23">
        <f>VLOOKUP(B292,'[2]Sheet1'!$C$2:$F$384,4,0)</f>
        <v>0.12</v>
      </c>
      <c r="I292" s="24">
        <v>6</v>
      </c>
      <c r="J292" s="25">
        <f t="shared" si="35"/>
        <v>1.07</v>
      </c>
      <c r="K292" s="25">
        <f t="shared" si="32"/>
        <v>4.93</v>
      </c>
      <c r="L292" s="25">
        <f t="shared" si="38"/>
        <v>4.29</v>
      </c>
      <c r="M292" s="25">
        <f t="shared" si="36"/>
        <v>0.43</v>
      </c>
      <c r="N292" s="25">
        <f t="shared" si="37"/>
        <v>3.86</v>
      </c>
      <c r="O292" s="25">
        <f t="shared" si="39"/>
        <v>0.64</v>
      </c>
    </row>
    <row r="293" spans="1:15" s="10" customFormat="1" ht="18" customHeight="1">
      <c r="A293" s="8" t="s">
        <v>6</v>
      </c>
      <c r="B293" s="8">
        <v>2040006530</v>
      </c>
      <c r="C293" s="9" t="s">
        <v>237</v>
      </c>
      <c r="D293" s="8" t="s">
        <v>15</v>
      </c>
      <c r="E293" s="8" t="s">
        <v>16</v>
      </c>
      <c r="F293" s="8" t="s">
        <v>17</v>
      </c>
      <c r="G293" s="23" t="str">
        <f>VLOOKUP(B293,'[2]Sheet1'!$C$2:$F$384,3,0)</f>
        <v>3004 90 82</v>
      </c>
      <c r="H293" s="23">
        <f>VLOOKUP(B293,'[2]Sheet1'!$C$2:$F$384,4,0)</f>
        <v>0.12</v>
      </c>
      <c r="I293" s="24">
        <v>134.4</v>
      </c>
      <c r="J293" s="25">
        <f t="shared" si="35"/>
        <v>24</v>
      </c>
      <c r="K293" s="25">
        <f t="shared" si="32"/>
        <v>110.4</v>
      </c>
      <c r="L293" s="25">
        <f t="shared" si="38"/>
        <v>96</v>
      </c>
      <c r="M293" s="25">
        <f t="shared" si="36"/>
        <v>9.6</v>
      </c>
      <c r="N293" s="25">
        <f t="shared" si="37"/>
        <v>86.4</v>
      </c>
      <c r="O293" s="25">
        <f t="shared" si="39"/>
        <v>14.4</v>
      </c>
    </row>
    <row r="294" spans="1:15" s="10" customFormat="1" ht="18" customHeight="1">
      <c r="A294" s="8" t="s">
        <v>6</v>
      </c>
      <c r="B294" s="8">
        <v>2040006531</v>
      </c>
      <c r="C294" s="9" t="s">
        <v>325</v>
      </c>
      <c r="D294" s="8" t="s">
        <v>15</v>
      </c>
      <c r="E294" s="8" t="s">
        <v>16</v>
      </c>
      <c r="F294" s="8" t="s">
        <v>17</v>
      </c>
      <c r="G294" s="23" t="str">
        <f>VLOOKUP(B294,'[2]Sheet1'!$C$2:$F$384,3,0)</f>
        <v>3004 90 82</v>
      </c>
      <c r="H294" s="23">
        <f>VLOOKUP(B294,'[2]Sheet1'!$C$2:$F$384,4,0)</f>
        <v>0.12</v>
      </c>
      <c r="I294" s="24">
        <v>168.25</v>
      </c>
      <c r="J294" s="25">
        <f t="shared" si="35"/>
        <v>30.04</v>
      </c>
      <c r="K294" s="25">
        <f t="shared" si="32"/>
        <v>138.21</v>
      </c>
      <c r="L294" s="25">
        <f t="shared" si="38"/>
        <v>120.18</v>
      </c>
      <c r="M294" s="25">
        <f t="shared" si="36"/>
        <v>12.02</v>
      </c>
      <c r="N294" s="25">
        <f t="shared" si="37"/>
        <v>108.16000000000001</v>
      </c>
      <c r="O294" s="25">
        <f t="shared" si="39"/>
        <v>18.03</v>
      </c>
    </row>
    <row r="295" spans="1:15" s="10" customFormat="1" ht="18" customHeight="1">
      <c r="A295" s="8" t="s">
        <v>6</v>
      </c>
      <c r="B295" s="8">
        <v>2040006532</v>
      </c>
      <c r="C295" s="9" t="s">
        <v>126</v>
      </c>
      <c r="D295" s="8" t="s">
        <v>15</v>
      </c>
      <c r="E295" s="8" t="s">
        <v>16</v>
      </c>
      <c r="F295" s="8" t="s">
        <v>17</v>
      </c>
      <c r="G295" s="23" t="str">
        <f>VLOOKUP(B295,'[2]Sheet1'!$C$2:$F$384,3,0)</f>
        <v>3004 90 82</v>
      </c>
      <c r="H295" s="23">
        <f>VLOOKUP(B295,'[2]Sheet1'!$C$2:$F$384,4,0)</f>
        <v>0.12</v>
      </c>
      <c r="I295" s="24">
        <v>152.03</v>
      </c>
      <c r="J295" s="25">
        <f t="shared" si="35"/>
        <v>27.15</v>
      </c>
      <c r="K295" s="25">
        <f aca="true" t="shared" si="40" ref="K295:K350">+I295-J295</f>
        <v>124.88</v>
      </c>
      <c r="L295" s="25">
        <f t="shared" si="38"/>
        <v>108.59</v>
      </c>
      <c r="M295" s="25">
        <f t="shared" si="36"/>
        <v>10.86</v>
      </c>
      <c r="N295" s="25">
        <f t="shared" si="37"/>
        <v>97.72999999999999</v>
      </c>
      <c r="O295" s="25">
        <f t="shared" si="39"/>
        <v>16.29</v>
      </c>
    </row>
    <row r="296" spans="1:15" s="10" customFormat="1" ht="18" customHeight="1">
      <c r="A296" s="8" t="s">
        <v>6</v>
      </c>
      <c r="B296" s="8">
        <v>2040006533</v>
      </c>
      <c r="C296" s="9" t="s">
        <v>335</v>
      </c>
      <c r="D296" s="8" t="s">
        <v>15</v>
      </c>
      <c r="E296" s="8" t="s">
        <v>16</v>
      </c>
      <c r="F296" s="8" t="s">
        <v>17</v>
      </c>
      <c r="G296" s="23" t="str">
        <f>VLOOKUP(B296,'[2]Sheet1'!$C$2:$F$384,3,0)</f>
        <v>3004 90 82</v>
      </c>
      <c r="H296" s="23">
        <f>VLOOKUP(B296,'[2]Sheet1'!$C$2:$F$384,4,0)</f>
        <v>0.12</v>
      </c>
      <c r="I296" s="24">
        <v>169</v>
      </c>
      <c r="J296" s="25">
        <f t="shared" si="35"/>
        <v>30.18</v>
      </c>
      <c r="K296" s="25">
        <f t="shared" si="40"/>
        <v>138.82</v>
      </c>
      <c r="L296" s="25">
        <f t="shared" si="38"/>
        <v>120.71</v>
      </c>
      <c r="M296" s="25">
        <f t="shared" si="36"/>
        <v>12.07</v>
      </c>
      <c r="N296" s="25">
        <f t="shared" si="37"/>
        <v>108.64</v>
      </c>
      <c r="O296" s="25">
        <f t="shared" si="39"/>
        <v>18.11</v>
      </c>
    </row>
    <row r="297" spans="1:15" s="10" customFormat="1" ht="18" customHeight="1">
      <c r="A297" s="8" t="s">
        <v>6</v>
      </c>
      <c r="B297" s="8">
        <v>2040006533</v>
      </c>
      <c r="C297" s="13" t="s">
        <v>336</v>
      </c>
      <c r="D297" s="8">
        <v>100</v>
      </c>
      <c r="E297" s="8" t="s">
        <v>110</v>
      </c>
      <c r="F297" s="8" t="s">
        <v>17</v>
      </c>
      <c r="G297" s="23" t="str">
        <f>VLOOKUP(B297,'[2]Sheet1'!$C$2:$F$384,3,0)</f>
        <v>3004 90 82</v>
      </c>
      <c r="H297" s="23">
        <f>VLOOKUP(B297,'[2]Sheet1'!$C$2:$F$384,4,0)</f>
        <v>0.12</v>
      </c>
      <c r="I297" s="24">
        <v>172.32</v>
      </c>
      <c r="J297" s="25">
        <f t="shared" si="35"/>
        <v>30.77</v>
      </c>
      <c r="K297" s="25">
        <f t="shared" si="40"/>
        <v>141.54999999999998</v>
      </c>
      <c r="L297" s="25">
        <f t="shared" si="38"/>
        <v>123.08999999999997</v>
      </c>
      <c r="M297" s="25">
        <f t="shared" si="36"/>
        <v>12.31</v>
      </c>
      <c r="N297" s="25">
        <f t="shared" si="37"/>
        <v>110.77999999999997</v>
      </c>
      <c r="O297" s="25">
        <f t="shared" si="39"/>
        <v>18.46</v>
      </c>
    </row>
    <row r="298" spans="1:15" s="10" customFormat="1" ht="18" customHeight="1">
      <c r="A298" s="8" t="s">
        <v>6</v>
      </c>
      <c r="B298" s="8">
        <v>2040006534</v>
      </c>
      <c r="C298" s="9" t="s">
        <v>326</v>
      </c>
      <c r="D298" s="8" t="s">
        <v>15</v>
      </c>
      <c r="E298" s="8" t="s">
        <v>16</v>
      </c>
      <c r="F298" s="8" t="s">
        <v>17</v>
      </c>
      <c r="G298" s="23" t="str">
        <f>VLOOKUP(B298,'[2]Sheet1'!$C$2:$F$384,3,0)</f>
        <v>3004 90 82</v>
      </c>
      <c r="H298" s="23">
        <f>VLOOKUP(B298,'[2]Sheet1'!$C$2:$F$384,4,0)</f>
        <v>0.12</v>
      </c>
      <c r="I298" s="24">
        <v>170</v>
      </c>
      <c r="J298" s="25">
        <f t="shared" si="35"/>
        <v>30.36</v>
      </c>
      <c r="K298" s="25">
        <f t="shared" si="40"/>
        <v>139.64</v>
      </c>
      <c r="L298" s="25">
        <f t="shared" si="38"/>
        <v>121.42999999999998</v>
      </c>
      <c r="M298" s="25">
        <f t="shared" si="36"/>
        <v>12.14</v>
      </c>
      <c r="N298" s="25">
        <f t="shared" si="37"/>
        <v>109.28999999999999</v>
      </c>
      <c r="O298" s="25">
        <f t="shared" si="39"/>
        <v>18.21</v>
      </c>
    </row>
    <row r="299" spans="1:15" s="10" customFormat="1" ht="18" customHeight="1">
      <c r="A299" s="8" t="s">
        <v>6</v>
      </c>
      <c r="B299" s="8">
        <v>2040006535</v>
      </c>
      <c r="C299" s="9" t="s">
        <v>132</v>
      </c>
      <c r="D299" s="8" t="s">
        <v>15</v>
      </c>
      <c r="E299" s="8" t="s">
        <v>16</v>
      </c>
      <c r="F299" s="8" t="s">
        <v>17</v>
      </c>
      <c r="G299" s="23" t="str">
        <f>VLOOKUP(B299,'[2]Sheet1'!$C$2:$F$384,3,0)</f>
        <v>3004 90 82</v>
      </c>
      <c r="H299" s="23">
        <f>VLOOKUP(B299,'[2]Sheet1'!$C$2:$F$384,4,0)</f>
        <v>0.12</v>
      </c>
      <c r="I299" s="24">
        <v>150.15</v>
      </c>
      <c r="J299" s="25">
        <f t="shared" si="35"/>
        <v>26.81</v>
      </c>
      <c r="K299" s="25">
        <f t="shared" si="40"/>
        <v>123.34</v>
      </c>
      <c r="L299" s="25">
        <f t="shared" si="38"/>
        <v>107.25</v>
      </c>
      <c r="M299" s="25">
        <f t="shared" si="36"/>
        <v>10.73</v>
      </c>
      <c r="N299" s="25">
        <f t="shared" si="37"/>
        <v>96.52</v>
      </c>
      <c r="O299" s="25">
        <f t="shared" si="39"/>
        <v>16.09</v>
      </c>
    </row>
    <row r="300" spans="1:15" s="10" customFormat="1" ht="18" customHeight="1">
      <c r="A300" s="8" t="s">
        <v>6</v>
      </c>
      <c r="B300" s="8">
        <v>2040006536</v>
      </c>
      <c r="C300" s="9" t="s">
        <v>18</v>
      </c>
      <c r="D300" s="8" t="s">
        <v>15</v>
      </c>
      <c r="E300" s="8" t="s">
        <v>16</v>
      </c>
      <c r="F300" s="8" t="s">
        <v>10</v>
      </c>
      <c r="G300" s="23" t="str">
        <f>VLOOKUP(B300,'[2]Sheet1'!$C$2:$F$384,3,0)</f>
        <v>3004 90 94</v>
      </c>
      <c r="H300" s="23">
        <f>VLOOKUP(B300,'[2]Sheet1'!$C$2:$F$384,4,0)</f>
        <v>0.12</v>
      </c>
      <c r="I300" s="24">
        <v>133.35</v>
      </c>
      <c r="J300" s="25">
        <f t="shared" si="35"/>
        <v>23.81</v>
      </c>
      <c r="K300" s="25">
        <f t="shared" si="40"/>
        <v>109.53999999999999</v>
      </c>
      <c r="L300" s="25">
        <f t="shared" si="38"/>
        <v>95.25</v>
      </c>
      <c r="M300" s="25">
        <f t="shared" si="36"/>
        <v>9.53</v>
      </c>
      <c r="N300" s="25">
        <f t="shared" si="37"/>
        <v>85.72</v>
      </c>
      <c r="O300" s="25">
        <f t="shared" si="39"/>
        <v>14.29</v>
      </c>
    </row>
    <row r="301" spans="1:15" s="10" customFormat="1" ht="18" customHeight="1">
      <c r="A301" s="8" t="s">
        <v>6</v>
      </c>
      <c r="B301" s="8">
        <v>2040006537</v>
      </c>
      <c r="C301" s="13" t="s">
        <v>337</v>
      </c>
      <c r="D301" s="8"/>
      <c r="E301" s="8"/>
      <c r="F301" s="8" t="s">
        <v>10</v>
      </c>
      <c r="G301" s="23" t="str">
        <f>VLOOKUP(B301,'[2]Sheet1'!$C$2:$F$384,3,0)</f>
        <v>3004 90 81</v>
      </c>
      <c r="H301" s="23">
        <f>VLOOKUP(B301,'[2]Sheet1'!$C$2:$F$384,4,0)</f>
        <v>0.12</v>
      </c>
      <c r="I301" s="24">
        <v>111.82</v>
      </c>
      <c r="J301" s="25">
        <f t="shared" si="35"/>
        <v>19.97</v>
      </c>
      <c r="K301" s="25">
        <f t="shared" si="40"/>
        <v>91.85</v>
      </c>
      <c r="L301" s="25">
        <f t="shared" si="38"/>
        <v>79.86999999999999</v>
      </c>
      <c r="M301" s="25">
        <f t="shared" si="36"/>
        <v>7.99</v>
      </c>
      <c r="N301" s="25">
        <f t="shared" si="37"/>
        <v>71.88</v>
      </c>
      <c r="O301" s="25">
        <f t="shared" si="39"/>
        <v>11.98</v>
      </c>
    </row>
    <row r="302" spans="1:15" s="10" customFormat="1" ht="18" customHeight="1">
      <c r="A302" s="8" t="s">
        <v>6</v>
      </c>
      <c r="B302" s="8">
        <v>2040006600</v>
      </c>
      <c r="C302" s="9" t="s">
        <v>338</v>
      </c>
      <c r="D302" s="8" t="s">
        <v>154</v>
      </c>
      <c r="E302" s="8" t="s">
        <v>11</v>
      </c>
      <c r="F302" s="8" t="s">
        <v>246</v>
      </c>
      <c r="G302" s="23" t="str">
        <f>VLOOKUP(B302,'[2]Sheet1'!$C$2:$F$384,3,0)</f>
        <v>3004 90 94</v>
      </c>
      <c r="H302" s="23">
        <f>VLOOKUP(B302,'[2]Sheet1'!$C$2:$F$384,4,0)</f>
        <v>0.05</v>
      </c>
      <c r="I302" s="24">
        <v>810</v>
      </c>
      <c r="J302" s="25">
        <f t="shared" si="35"/>
        <v>154.29</v>
      </c>
      <c r="K302" s="25">
        <f t="shared" si="40"/>
        <v>655.71</v>
      </c>
      <c r="L302" s="25">
        <f t="shared" si="38"/>
        <v>617.14</v>
      </c>
      <c r="M302" s="25">
        <f t="shared" si="36"/>
        <v>61.71</v>
      </c>
      <c r="N302" s="25">
        <f t="shared" si="37"/>
        <v>555.43</v>
      </c>
      <c r="O302" s="25">
        <f>ROUND(I302*5%/105%,2)</f>
        <v>38.57</v>
      </c>
    </row>
    <row r="303" spans="1:15" s="10" customFormat="1" ht="18" customHeight="1">
      <c r="A303" s="8" t="s">
        <v>6</v>
      </c>
      <c r="B303" s="8">
        <v>2040006601</v>
      </c>
      <c r="C303" s="9" t="s">
        <v>339</v>
      </c>
      <c r="D303" s="8" t="s">
        <v>154</v>
      </c>
      <c r="E303" s="8" t="s">
        <v>11</v>
      </c>
      <c r="F303" s="8" t="s">
        <v>246</v>
      </c>
      <c r="G303" s="23" t="str">
        <f>VLOOKUP(B303,'[2]Sheet1'!$C$2:$F$384,3,0)</f>
        <v>3004 90 94</v>
      </c>
      <c r="H303" s="23">
        <f>VLOOKUP(B303,'[2]Sheet1'!$C$2:$F$384,4,0)</f>
        <v>0.05</v>
      </c>
      <c r="I303" s="24">
        <v>730</v>
      </c>
      <c r="J303" s="25">
        <f t="shared" si="35"/>
        <v>139.05</v>
      </c>
      <c r="K303" s="25">
        <f t="shared" si="40"/>
        <v>590.95</v>
      </c>
      <c r="L303" s="25">
        <f t="shared" si="38"/>
        <v>556.19</v>
      </c>
      <c r="M303" s="25">
        <f t="shared" si="36"/>
        <v>55.62</v>
      </c>
      <c r="N303" s="25">
        <f t="shared" si="37"/>
        <v>500.57000000000005</v>
      </c>
      <c r="O303" s="25">
        <f>ROUND(I303*5%/105%,2)</f>
        <v>34.76</v>
      </c>
    </row>
    <row r="304" spans="1:15" s="10" customFormat="1" ht="18" customHeight="1">
      <c r="A304" s="8" t="s">
        <v>6</v>
      </c>
      <c r="B304" s="8">
        <v>2040006652</v>
      </c>
      <c r="C304" s="13" t="s">
        <v>340</v>
      </c>
      <c r="D304" s="8"/>
      <c r="E304" s="8"/>
      <c r="F304" s="8" t="s">
        <v>29</v>
      </c>
      <c r="G304" s="23" t="str">
        <f>VLOOKUP(B304,'[2]Sheet1'!$C$2:$F$384,3,0)</f>
        <v>3004 90 11</v>
      </c>
      <c r="H304" s="23">
        <f>VLOOKUP(B304,'[2]Sheet1'!$C$2:$F$384,4,0)</f>
        <v>0.12</v>
      </c>
      <c r="I304" s="24">
        <v>36</v>
      </c>
      <c r="J304" s="25">
        <f t="shared" si="35"/>
        <v>6.43</v>
      </c>
      <c r="K304" s="25">
        <f t="shared" si="40"/>
        <v>29.57</v>
      </c>
      <c r="L304" s="25">
        <f t="shared" si="38"/>
        <v>25.71</v>
      </c>
      <c r="M304" s="25">
        <f t="shared" si="36"/>
        <v>2.57</v>
      </c>
      <c r="N304" s="25">
        <f t="shared" si="37"/>
        <v>23.14</v>
      </c>
      <c r="O304" s="25">
        <f aca="true" t="shared" si="41" ref="O304:O329">ROUND(I304*12%/112%,2)</f>
        <v>3.86</v>
      </c>
    </row>
    <row r="305" spans="1:15" s="10" customFormat="1" ht="18" customHeight="1">
      <c r="A305" s="8" t="s">
        <v>6</v>
      </c>
      <c r="B305" s="8">
        <v>2040006660</v>
      </c>
      <c r="C305" s="9" t="s">
        <v>341</v>
      </c>
      <c r="D305" s="8" t="s">
        <v>342</v>
      </c>
      <c r="E305" s="8" t="s">
        <v>318</v>
      </c>
      <c r="F305" s="8" t="s">
        <v>29</v>
      </c>
      <c r="G305" s="23" t="str">
        <f>VLOOKUP(B305,'[2]Sheet1'!$C$2:$F$384,3,0)</f>
        <v>3004 90 11</v>
      </c>
      <c r="H305" s="23">
        <f>VLOOKUP(B305,'[2]Sheet1'!$C$2:$F$384,4,0)</f>
        <v>0.12</v>
      </c>
      <c r="I305" s="24">
        <v>140</v>
      </c>
      <c r="J305" s="25">
        <f t="shared" si="35"/>
        <v>25</v>
      </c>
      <c r="K305" s="25">
        <f t="shared" si="40"/>
        <v>115</v>
      </c>
      <c r="L305" s="25">
        <f t="shared" si="38"/>
        <v>100</v>
      </c>
      <c r="M305" s="25">
        <f t="shared" si="36"/>
        <v>10</v>
      </c>
      <c r="N305" s="25">
        <f t="shared" si="37"/>
        <v>90</v>
      </c>
      <c r="O305" s="25">
        <f t="shared" si="41"/>
        <v>15</v>
      </c>
    </row>
    <row r="306" spans="1:15" s="10" customFormat="1" ht="18" customHeight="1">
      <c r="A306" s="8" t="s">
        <v>6</v>
      </c>
      <c r="B306" s="8">
        <v>2040006706</v>
      </c>
      <c r="C306" s="9" t="s">
        <v>343</v>
      </c>
      <c r="D306" s="8" t="s">
        <v>344</v>
      </c>
      <c r="E306" s="8" t="s">
        <v>16</v>
      </c>
      <c r="F306" s="8" t="s">
        <v>10</v>
      </c>
      <c r="G306" s="23" t="str">
        <f>VLOOKUP(B306,'[2]Sheet1'!$C$2:$F$384,3,0)</f>
        <v>3004 90 81</v>
      </c>
      <c r="H306" s="23">
        <f>VLOOKUP(B306,'[2]Sheet1'!$C$2:$F$384,4,0)</f>
        <v>0.12</v>
      </c>
      <c r="I306" s="24">
        <v>185.22</v>
      </c>
      <c r="J306" s="25">
        <f t="shared" si="35"/>
        <v>33.07</v>
      </c>
      <c r="K306" s="25">
        <f t="shared" si="40"/>
        <v>152.15</v>
      </c>
      <c r="L306" s="25">
        <f t="shared" si="38"/>
        <v>132.3</v>
      </c>
      <c r="M306" s="25">
        <f t="shared" si="36"/>
        <v>13.23</v>
      </c>
      <c r="N306" s="25">
        <f t="shared" si="37"/>
        <v>119.07000000000002</v>
      </c>
      <c r="O306" s="25">
        <f t="shared" si="41"/>
        <v>19.85</v>
      </c>
    </row>
    <row r="307" spans="1:15" s="10" customFormat="1" ht="18" customHeight="1">
      <c r="A307" s="8" t="s">
        <v>6</v>
      </c>
      <c r="B307" s="8">
        <v>2040006712</v>
      </c>
      <c r="C307" s="9" t="s">
        <v>345</v>
      </c>
      <c r="D307" s="8" t="s">
        <v>22</v>
      </c>
      <c r="E307" s="8" t="s">
        <v>9</v>
      </c>
      <c r="F307" s="8" t="s">
        <v>10</v>
      </c>
      <c r="G307" s="23" t="str">
        <f>VLOOKUP(B307,'[2]Sheet1'!$C$2:$F$384,3,0)</f>
        <v>3004 40 90</v>
      </c>
      <c r="H307" s="23">
        <f>VLOOKUP(B307,'[2]Sheet1'!$C$2:$F$384,4,0)</f>
        <v>0.12</v>
      </c>
      <c r="I307" s="24">
        <v>264</v>
      </c>
      <c r="J307" s="25">
        <f t="shared" si="35"/>
        <v>47.14</v>
      </c>
      <c r="K307" s="25">
        <f t="shared" si="40"/>
        <v>216.86</v>
      </c>
      <c r="L307" s="25">
        <f t="shared" si="38"/>
        <v>188.57000000000002</v>
      </c>
      <c r="M307" s="25">
        <f t="shared" si="36"/>
        <v>18.86</v>
      </c>
      <c r="N307" s="25">
        <f t="shared" si="37"/>
        <v>169.71</v>
      </c>
      <c r="O307" s="25">
        <f t="shared" si="41"/>
        <v>28.29</v>
      </c>
    </row>
    <row r="308" spans="1:15" s="10" customFormat="1" ht="18" customHeight="1">
      <c r="A308" s="8" t="s">
        <v>6</v>
      </c>
      <c r="B308" s="8">
        <v>2040006713</v>
      </c>
      <c r="C308" s="9" t="s">
        <v>346</v>
      </c>
      <c r="D308" s="8" t="s">
        <v>84</v>
      </c>
      <c r="E308" s="8" t="s">
        <v>25</v>
      </c>
      <c r="F308" s="8" t="s">
        <v>10</v>
      </c>
      <c r="G308" s="23" t="str">
        <f>VLOOKUP(B308,'[2]Sheet1'!$C$2:$F$384,3,0)</f>
        <v>3004 90 82</v>
      </c>
      <c r="H308" s="23">
        <f>VLOOKUP(B308,'[2]Sheet1'!$C$2:$F$384,4,0)</f>
        <v>0.12</v>
      </c>
      <c r="I308" s="24">
        <v>219</v>
      </c>
      <c r="J308" s="25">
        <f t="shared" si="35"/>
        <v>39.11</v>
      </c>
      <c r="K308" s="25">
        <f t="shared" si="40"/>
        <v>179.89</v>
      </c>
      <c r="L308" s="25">
        <f t="shared" si="38"/>
        <v>156.42999999999998</v>
      </c>
      <c r="M308" s="25">
        <f t="shared" si="36"/>
        <v>15.64</v>
      </c>
      <c r="N308" s="25">
        <f t="shared" si="37"/>
        <v>140.79</v>
      </c>
      <c r="O308" s="25">
        <f t="shared" si="41"/>
        <v>23.46</v>
      </c>
    </row>
    <row r="309" spans="1:15" s="10" customFormat="1" ht="18" customHeight="1">
      <c r="A309" s="8" t="s">
        <v>6</v>
      </c>
      <c r="B309" s="8">
        <v>2040006714</v>
      </c>
      <c r="C309" s="9" t="s">
        <v>347</v>
      </c>
      <c r="D309" s="8" t="s">
        <v>84</v>
      </c>
      <c r="E309" s="8" t="s">
        <v>25</v>
      </c>
      <c r="F309" s="8" t="s">
        <v>10</v>
      </c>
      <c r="G309" s="23" t="str">
        <f>VLOOKUP(B309,'[2]Sheet1'!$C$2:$F$384,3,0)</f>
        <v>3004 90 82</v>
      </c>
      <c r="H309" s="23">
        <f>VLOOKUP(B309,'[2]Sheet1'!$C$2:$F$384,4,0)</f>
        <v>0.12</v>
      </c>
      <c r="I309" s="24">
        <v>180</v>
      </c>
      <c r="J309" s="25">
        <f t="shared" si="35"/>
        <v>32.14</v>
      </c>
      <c r="K309" s="25">
        <f t="shared" si="40"/>
        <v>147.86</v>
      </c>
      <c r="L309" s="25">
        <f t="shared" si="38"/>
        <v>128.57000000000002</v>
      </c>
      <c r="M309" s="25">
        <f t="shared" si="36"/>
        <v>12.86</v>
      </c>
      <c r="N309" s="25">
        <f t="shared" si="37"/>
        <v>115.71000000000001</v>
      </c>
      <c r="O309" s="25">
        <f t="shared" si="41"/>
        <v>19.29</v>
      </c>
    </row>
    <row r="310" spans="1:15" s="10" customFormat="1" ht="18" customHeight="1">
      <c r="A310" s="8" t="s">
        <v>6</v>
      </c>
      <c r="B310" s="8">
        <v>2040006715</v>
      </c>
      <c r="C310" s="9" t="s">
        <v>348</v>
      </c>
      <c r="D310" s="8" t="s">
        <v>84</v>
      </c>
      <c r="E310" s="8" t="s">
        <v>25</v>
      </c>
      <c r="F310" s="8" t="s">
        <v>10</v>
      </c>
      <c r="G310" s="23" t="str">
        <f>VLOOKUP(B310,'[2]Sheet1'!$C$2:$F$384,3,0)</f>
        <v>3004 90 82</v>
      </c>
      <c r="H310" s="23">
        <f>VLOOKUP(B310,'[2]Sheet1'!$C$2:$F$384,4,0)</f>
        <v>0.12</v>
      </c>
      <c r="I310" s="24">
        <v>190.5</v>
      </c>
      <c r="J310" s="25">
        <f t="shared" si="35"/>
        <v>34.02</v>
      </c>
      <c r="K310" s="25">
        <f t="shared" si="40"/>
        <v>156.48</v>
      </c>
      <c r="L310" s="25">
        <f t="shared" si="38"/>
        <v>136.07</v>
      </c>
      <c r="M310" s="25">
        <f t="shared" si="36"/>
        <v>13.61</v>
      </c>
      <c r="N310" s="25">
        <f t="shared" si="37"/>
        <v>122.46000000000001</v>
      </c>
      <c r="O310" s="25">
        <f t="shared" si="41"/>
        <v>20.41</v>
      </c>
    </row>
    <row r="311" spans="1:15" s="10" customFormat="1" ht="18" customHeight="1">
      <c r="A311" s="8" t="s">
        <v>6</v>
      </c>
      <c r="B311" s="8">
        <v>2040006716</v>
      </c>
      <c r="C311" s="9" t="s">
        <v>349</v>
      </c>
      <c r="D311" s="8" t="s">
        <v>84</v>
      </c>
      <c r="E311" s="8" t="s">
        <v>25</v>
      </c>
      <c r="F311" s="8" t="s">
        <v>10</v>
      </c>
      <c r="G311" s="23" t="str">
        <f>VLOOKUP(B311,'[2]Sheet1'!$C$2:$F$384,3,0)</f>
        <v>3004 90 82</v>
      </c>
      <c r="H311" s="23">
        <f>VLOOKUP(B311,'[2]Sheet1'!$C$2:$F$384,4,0)</f>
        <v>0.12</v>
      </c>
      <c r="I311" s="24">
        <v>91.5</v>
      </c>
      <c r="J311" s="25">
        <f t="shared" si="35"/>
        <v>16.34</v>
      </c>
      <c r="K311" s="25">
        <f t="shared" si="40"/>
        <v>75.16</v>
      </c>
      <c r="L311" s="25">
        <f t="shared" si="38"/>
        <v>65.36</v>
      </c>
      <c r="M311" s="25">
        <f t="shared" si="36"/>
        <v>6.54</v>
      </c>
      <c r="N311" s="25">
        <f t="shared" si="37"/>
        <v>58.81999999999999</v>
      </c>
      <c r="O311" s="25">
        <f t="shared" si="41"/>
        <v>9.8</v>
      </c>
    </row>
    <row r="312" spans="1:15" s="10" customFormat="1" ht="18" customHeight="1">
      <c r="A312" s="8" t="s">
        <v>6</v>
      </c>
      <c r="B312" s="8">
        <v>2040006717</v>
      </c>
      <c r="C312" s="9" t="s">
        <v>350</v>
      </c>
      <c r="D312" s="8" t="s">
        <v>84</v>
      </c>
      <c r="E312" s="8" t="s">
        <v>25</v>
      </c>
      <c r="F312" s="8" t="s">
        <v>10</v>
      </c>
      <c r="G312" s="23" t="str">
        <f>VLOOKUP(B312,'[2]Sheet1'!$C$2:$F$384,3,0)</f>
        <v>3004 90 82</v>
      </c>
      <c r="H312" s="23">
        <f>VLOOKUP(B312,'[2]Sheet1'!$C$2:$F$384,4,0)</f>
        <v>0.12</v>
      </c>
      <c r="I312" s="24">
        <v>162.75</v>
      </c>
      <c r="J312" s="25">
        <f t="shared" si="35"/>
        <v>29.06</v>
      </c>
      <c r="K312" s="25">
        <f t="shared" si="40"/>
        <v>133.69</v>
      </c>
      <c r="L312" s="25">
        <f t="shared" si="38"/>
        <v>116.25</v>
      </c>
      <c r="M312" s="25">
        <f t="shared" si="36"/>
        <v>11.63</v>
      </c>
      <c r="N312" s="25">
        <f t="shared" si="37"/>
        <v>104.62</v>
      </c>
      <c r="O312" s="25">
        <f t="shared" si="41"/>
        <v>17.44</v>
      </c>
    </row>
    <row r="313" spans="1:15" s="10" customFormat="1" ht="18" customHeight="1">
      <c r="A313" s="8" t="s">
        <v>6</v>
      </c>
      <c r="B313" s="8">
        <v>2040006719</v>
      </c>
      <c r="C313" s="9" t="s">
        <v>351</v>
      </c>
      <c r="D313" s="8" t="s">
        <v>217</v>
      </c>
      <c r="E313" s="8" t="s">
        <v>205</v>
      </c>
      <c r="F313" s="8" t="s">
        <v>29</v>
      </c>
      <c r="G313" s="23" t="str">
        <f>VLOOKUP(B313,'[2]Sheet1'!$C$2:$F$384,3,0)</f>
        <v>3004 90 11</v>
      </c>
      <c r="H313" s="23">
        <f>VLOOKUP(B313,'[2]Sheet1'!$C$2:$F$384,4,0)</f>
        <v>0.12</v>
      </c>
      <c r="I313" s="24">
        <v>6</v>
      </c>
      <c r="J313" s="25">
        <f t="shared" si="35"/>
        <v>1.07</v>
      </c>
      <c r="K313" s="25">
        <f t="shared" si="40"/>
        <v>4.93</v>
      </c>
      <c r="L313" s="25">
        <f t="shared" si="38"/>
        <v>4.29</v>
      </c>
      <c r="M313" s="25">
        <f t="shared" si="36"/>
        <v>0.43</v>
      </c>
      <c r="N313" s="25">
        <f t="shared" si="37"/>
        <v>3.86</v>
      </c>
      <c r="O313" s="25">
        <f t="shared" si="41"/>
        <v>0.64</v>
      </c>
    </row>
    <row r="314" spans="1:15" s="10" customFormat="1" ht="18" customHeight="1">
      <c r="A314" s="8" t="s">
        <v>6</v>
      </c>
      <c r="B314" s="8">
        <v>2040006744</v>
      </c>
      <c r="C314" s="9" t="s">
        <v>332</v>
      </c>
      <c r="D314" s="8" t="s">
        <v>183</v>
      </c>
      <c r="E314" s="8" t="s">
        <v>145</v>
      </c>
      <c r="F314" s="8" t="s">
        <v>48</v>
      </c>
      <c r="G314" s="23" t="str">
        <f>VLOOKUP(B314,'[2]Sheet1'!$C$2:$F$384,3,0)</f>
        <v>3004 39 90</v>
      </c>
      <c r="H314" s="23">
        <f>VLOOKUP(B314,'[2]Sheet1'!$C$2:$F$384,4,0)</f>
        <v>0.12</v>
      </c>
      <c r="I314" s="24">
        <v>130</v>
      </c>
      <c r="J314" s="25">
        <f t="shared" si="35"/>
        <v>23.21</v>
      </c>
      <c r="K314" s="25">
        <f t="shared" si="40"/>
        <v>106.78999999999999</v>
      </c>
      <c r="L314" s="25">
        <f t="shared" si="38"/>
        <v>92.85999999999999</v>
      </c>
      <c r="M314" s="25">
        <f t="shared" si="36"/>
        <v>9.29</v>
      </c>
      <c r="N314" s="25">
        <f t="shared" si="37"/>
        <v>83.57</v>
      </c>
      <c r="O314" s="25">
        <f t="shared" si="41"/>
        <v>13.93</v>
      </c>
    </row>
    <row r="315" spans="1:15" s="10" customFormat="1" ht="18" customHeight="1">
      <c r="A315" s="8" t="s">
        <v>6</v>
      </c>
      <c r="B315" s="8">
        <v>2040006748</v>
      </c>
      <c r="C315" s="9" t="s">
        <v>352</v>
      </c>
      <c r="D315" s="8" t="s">
        <v>8</v>
      </c>
      <c r="E315" s="8" t="s">
        <v>4</v>
      </c>
      <c r="F315" s="8" t="s">
        <v>29</v>
      </c>
      <c r="G315" s="23" t="str">
        <f>VLOOKUP(B315,'[2]Sheet1'!$C$2:$F$384,3,0)</f>
        <v>3004 90 11</v>
      </c>
      <c r="H315" s="23">
        <f>VLOOKUP(B315,'[2]Sheet1'!$C$2:$F$384,4,0)</f>
        <v>0.12</v>
      </c>
      <c r="I315" s="24">
        <v>18</v>
      </c>
      <c r="J315" s="25">
        <f t="shared" si="35"/>
        <v>3.21</v>
      </c>
      <c r="K315" s="25">
        <f t="shared" si="40"/>
        <v>14.79</v>
      </c>
      <c r="L315" s="25">
        <f t="shared" si="38"/>
        <v>12.86</v>
      </c>
      <c r="M315" s="25">
        <f t="shared" si="36"/>
        <v>1.29</v>
      </c>
      <c r="N315" s="25">
        <f t="shared" si="37"/>
        <v>11.57</v>
      </c>
      <c r="O315" s="25">
        <f t="shared" si="41"/>
        <v>1.93</v>
      </c>
    </row>
    <row r="316" spans="1:15" s="10" customFormat="1" ht="18" customHeight="1">
      <c r="A316" s="8" t="s">
        <v>6</v>
      </c>
      <c r="B316" s="8">
        <v>2040006804</v>
      </c>
      <c r="C316" s="9" t="s">
        <v>310</v>
      </c>
      <c r="D316" s="8" t="s">
        <v>189</v>
      </c>
      <c r="E316" s="8" t="s">
        <v>16</v>
      </c>
      <c r="F316" s="8" t="s">
        <v>23</v>
      </c>
      <c r="G316" s="23" t="str">
        <f>VLOOKUP(B316,'[2]Sheet1'!$C$2:$F$384,3,0)</f>
        <v>3004 50 36</v>
      </c>
      <c r="H316" s="23">
        <f>VLOOKUP(B316,'[2]Sheet1'!$C$2:$F$384,4,0)</f>
        <v>0.12</v>
      </c>
      <c r="I316" s="24">
        <v>120</v>
      </c>
      <c r="J316" s="25">
        <f t="shared" si="35"/>
        <v>21.43</v>
      </c>
      <c r="K316" s="25">
        <f t="shared" si="40"/>
        <v>98.57</v>
      </c>
      <c r="L316" s="25">
        <f t="shared" si="38"/>
        <v>85.71</v>
      </c>
      <c r="M316" s="25">
        <f t="shared" si="36"/>
        <v>8.57</v>
      </c>
      <c r="N316" s="25">
        <f t="shared" si="37"/>
        <v>77.14</v>
      </c>
      <c r="O316" s="25">
        <f t="shared" si="41"/>
        <v>12.86</v>
      </c>
    </row>
    <row r="317" spans="1:15" s="10" customFormat="1" ht="18" customHeight="1">
      <c r="A317" s="8" t="s">
        <v>6</v>
      </c>
      <c r="B317" s="8">
        <v>2200000615</v>
      </c>
      <c r="C317" s="9" t="s">
        <v>305</v>
      </c>
      <c r="D317" s="8" t="s">
        <v>33</v>
      </c>
      <c r="E317" s="8" t="s">
        <v>9</v>
      </c>
      <c r="F317" s="8" t="s">
        <v>10</v>
      </c>
      <c r="G317" s="23" t="str">
        <f>VLOOKUP(B317,'[2]Sheet1'!$C$2:$F$384,3,0)</f>
        <v>3004 90 39</v>
      </c>
      <c r="H317" s="23">
        <f>VLOOKUP(B317,'[2]Sheet1'!$C$2:$F$384,4,0)</f>
        <v>0.12</v>
      </c>
      <c r="I317" s="24">
        <v>63.5</v>
      </c>
      <c r="J317" s="25">
        <f t="shared" si="35"/>
        <v>11.34</v>
      </c>
      <c r="K317" s="25">
        <f t="shared" si="40"/>
        <v>52.16</v>
      </c>
      <c r="L317" s="25">
        <f t="shared" si="38"/>
        <v>45.36</v>
      </c>
      <c r="M317" s="25">
        <f t="shared" si="36"/>
        <v>4.54</v>
      </c>
      <c r="N317" s="25">
        <f t="shared" si="37"/>
        <v>40.82</v>
      </c>
      <c r="O317" s="25">
        <f t="shared" si="41"/>
        <v>6.8</v>
      </c>
    </row>
    <row r="318" spans="1:15" s="10" customFormat="1" ht="18" customHeight="1">
      <c r="A318" s="8" t="s">
        <v>6</v>
      </c>
      <c r="B318" s="8">
        <v>2200000616</v>
      </c>
      <c r="C318" s="13" t="s">
        <v>353</v>
      </c>
      <c r="D318" s="8" t="s">
        <v>33</v>
      </c>
      <c r="E318" s="8" t="s">
        <v>9</v>
      </c>
      <c r="F318" s="8" t="s">
        <v>10</v>
      </c>
      <c r="G318" s="23" t="str">
        <f>VLOOKUP(B318,'[2]Sheet1'!$C$2:$F$384,3,0)</f>
        <v>3004 90 39</v>
      </c>
      <c r="H318" s="23">
        <f>VLOOKUP(B318,'[2]Sheet1'!$C$2:$F$384,4,0)</f>
        <v>0.12</v>
      </c>
      <c r="I318" s="24">
        <v>119.5</v>
      </c>
      <c r="J318" s="25">
        <f t="shared" si="35"/>
        <v>21.34</v>
      </c>
      <c r="K318" s="25">
        <f t="shared" si="40"/>
        <v>98.16</v>
      </c>
      <c r="L318" s="25">
        <f t="shared" si="38"/>
        <v>85.36</v>
      </c>
      <c r="M318" s="25">
        <f t="shared" si="36"/>
        <v>8.54</v>
      </c>
      <c r="N318" s="25">
        <f t="shared" si="37"/>
        <v>76.82000000000001</v>
      </c>
      <c r="O318" s="25">
        <f t="shared" si="41"/>
        <v>12.8</v>
      </c>
    </row>
    <row r="319" spans="1:15" s="10" customFormat="1" ht="18" customHeight="1">
      <c r="A319" s="8" t="s">
        <v>6</v>
      </c>
      <c r="B319" s="8">
        <v>2200000626</v>
      </c>
      <c r="C319" s="13" t="s">
        <v>354</v>
      </c>
      <c r="D319" s="8" t="s">
        <v>33</v>
      </c>
      <c r="E319" s="8" t="s">
        <v>9</v>
      </c>
      <c r="F319" s="8" t="s">
        <v>10</v>
      </c>
      <c r="G319" s="23" t="str">
        <f>VLOOKUP(B319,'[2]Sheet1'!$C$2:$F$384,3,0)</f>
        <v>3004 90 39</v>
      </c>
      <c r="H319" s="23">
        <f>VLOOKUP(B319,'[2]Sheet1'!$C$2:$F$384,4,0)</f>
        <v>0.12</v>
      </c>
      <c r="I319" s="24">
        <v>63.5</v>
      </c>
      <c r="J319" s="25">
        <f t="shared" si="35"/>
        <v>11.34</v>
      </c>
      <c r="K319" s="25">
        <f t="shared" si="40"/>
        <v>52.16</v>
      </c>
      <c r="L319" s="25">
        <f t="shared" si="38"/>
        <v>45.36</v>
      </c>
      <c r="M319" s="25">
        <f t="shared" si="36"/>
        <v>4.54</v>
      </c>
      <c r="N319" s="25">
        <f t="shared" si="37"/>
        <v>40.82</v>
      </c>
      <c r="O319" s="25">
        <f t="shared" si="41"/>
        <v>6.8</v>
      </c>
    </row>
    <row r="320" spans="1:15" s="10" customFormat="1" ht="18" customHeight="1">
      <c r="A320" s="8" t="s">
        <v>6</v>
      </c>
      <c r="B320" s="8">
        <v>2200000627</v>
      </c>
      <c r="C320" s="9" t="s">
        <v>307</v>
      </c>
      <c r="D320" s="8" t="s">
        <v>33</v>
      </c>
      <c r="E320" s="8" t="s">
        <v>9</v>
      </c>
      <c r="F320" s="8" t="s">
        <v>10</v>
      </c>
      <c r="G320" s="23" t="str">
        <f>VLOOKUP(B320,'[2]Sheet1'!$C$2:$F$384,3,0)</f>
        <v>3004 90 39</v>
      </c>
      <c r="H320" s="23">
        <f>VLOOKUP(B320,'[2]Sheet1'!$C$2:$F$384,4,0)</f>
        <v>0.12</v>
      </c>
      <c r="I320" s="24">
        <v>122.5</v>
      </c>
      <c r="J320" s="25">
        <f t="shared" si="35"/>
        <v>21.87</v>
      </c>
      <c r="K320" s="25">
        <f t="shared" si="40"/>
        <v>100.63</v>
      </c>
      <c r="L320" s="25">
        <f t="shared" si="38"/>
        <v>87.5</v>
      </c>
      <c r="M320" s="25">
        <f t="shared" si="36"/>
        <v>8.75</v>
      </c>
      <c r="N320" s="25">
        <f t="shared" si="37"/>
        <v>78.75</v>
      </c>
      <c r="O320" s="25">
        <f t="shared" si="41"/>
        <v>13.13</v>
      </c>
    </row>
    <row r="321" spans="1:15" s="10" customFormat="1" ht="18" customHeight="1">
      <c r="A321" s="8" t="s">
        <v>6</v>
      </c>
      <c r="B321" s="8">
        <v>2200000628</v>
      </c>
      <c r="C321" s="9" t="s">
        <v>306</v>
      </c>
      <c r="D321" s="8" t="s">
        <v>33</v>
      </c>
      <c r="E321" s="8" t="s">
        <v>9</v>
      </c>
      <c r="F321" s="8" t="s">
        <v>10</v>
      </c>
      <c r="G321" s="23" t="str">
        <f>VLOOKUP(B321,'[2]Sheet1'!$C$2:$F$384,3,0)</f>
        <v>3004 90 39</v>
      </c>
      <c r="H321" s="23">
        <f>VLOOKUP(B321,'[2]Sheet1'!$C$2:$F$384,4,0)</f>
        <v>0.12</v>
      </c>
      <c r="I321" s="24">
        <v>160</v>
      </c>
      <c r="J321" s="25">
        <f t="shared" si="35"/>
        <v>28.57</v>
      </c>
      <c r="K321" s="25">
        <f t="shared" si="40"/>
        <v>131.43</v>
      </c>
      <c r="L321" s="25">
        <f t="shared" si="38"/>
        <v>114.29</v>
      </c>
      <c r="M321" s="25">
        <f t="shared" si="36"/>
        <v>11.43</v>
      </c>
      <c r="N321" s="25">
        <f t="shared" si="37"/>
        <v>102.86</v>
      </c>
      <c r="O321" s="25">
        <f t="shared" si="41"/>
        <v>17.14</v>
      </c>
    </row>
    <row r="322" spans="1:15" s="10" customFormat="1" ht="18" customHeight="1">
      <c r="A322" s="8" t="s">
        <v>6</v>
      </c>
      <c r="B322" s="8">
        <v>2200000659</v>
      </c>
      <c r="C322" s="9" t="s">
        <v>49</v>
      </c>
      <c r="D322" s="8" t="s">
        <v>33</v>
      </c>
      <c r="E322" s="8" t="s">
        <v>9</v>
      </c>
      <c r="F322" s="8" t="s">
        <v>48</v>
      </c>
      <c r="G322" s="23" t="str">
        <f>VLOOKUP(B322,'[2]Sheet1'!$C$2:$F$384,3,0)</f>
        <v>3004 90 99</v>
      </c>
      <c r="H322" s="23">
        <f>VLOOKUP(B322,'[2]Sheet1'!$C$2:$F$384,4,0)</f>
        <v>0.12</v>
      </c>
      <c r="I322" s="24">
        <v>300</v>
      </c>
      <c r="J322" s="25">
        <f aca="true" t="shared" si="42" ref="J322:J378">ROUND((I322-O322)*20%,2)</f>
        <v>53.57</v>
      </c>
      <c r="K322" s="25">
        <f t="shared" si="40"/>
        <v>246.43</v>
      </c>
      <c r="L322" s="25">
        <f t="shared" si="38"/>
        <v>214.29000000000002</v>
      </c>
      <c r="M322" s="25">
        <f aca="true" t="shared" si="43" ref="M322:M337">ROUND((K322-O322)*10%,2)</f>
        <v>21.43</v>
      </c>
      <c r="N322" s="25">
        <f aca="true" t="shared" si="44" ref="N322:N378">+K322-M322-O322</f>
        <v>192.86</v>
      </c>
      <c r="O322" s="25">
        <f t="shared" si="41"/>
        <v>32.14</v>
      </c>
    </row>
    <row r="323" spans="1:15" s="10" customFormat="1" ht="18" customHeight="1">
      <c r="A323" s="8" t="s">
        <v>6</v>
      </c>
      <c r="B323" s="8">
        <v>2200000660</v>
      </c>
      <c r="C323" s="9" t="s">
        <v>62</v>
      </c>
      <c r="D323" s="8" t="s">
        <v>33</v>
      </c>
      <c r="E323" s="8" t="s">
        <v>9</v>
      </c>
      <c r="F323" s="8" t="s">
        <v>48</v>
      </c>
      <c r="G323" s="23" t="str">
        <f>VLOOKUP(B323,'[2]Sheet1'!$C$2:$F$384,3,0)</f>
        <v>3004 90 99</v>
      </c>
      <c r="H323" s="23">
        <f>VLOOKUP(B323,'[2]Sheet1'!$C$2:$F$384,4,0)</f>
        <v>0.12</v>
      </c>
      <c r="I323" s="24">
        <v>677</v>
      </c>
      <c r="J323" s="25">
        <f t="shared" si="42"/>
        <v>120.89</v>
      </c>
      <c r="K323" s="25">
        <f t="shared" si="40"/>
        <v>556.11</v>
      </c>
      <c r="L323" s="25">
        <f aca="true" t="shared" si="45" ref="L323:L378">K323-O323</f>
        <v>483.57</v>
      </c>
      <c r="M323" s="25">
        <f t="shared" si="43"/>
        <v>48.36</v>
      </c>
      <c r="N323" s="25">
        <f t="shared" si="44"/>
        <v>435.21</v>
      </c>
      <c r="O323" s="25">
        <f t="shared" si="41"/>
        <v>72.54</v>
      </c>
    </row>
    <row r="324" spans="1:15" s="10" customFormat="1" ht="18" customHeight="1">
      <c r="A324" s="8" t="s">
        <v>6</v>
      </c>
      <c r="B324" s="8">
        <v>2200000661</v>
      </c>
      <c r="C324" s="9" t="s">
        <v>70</v>
      </c>
      <c r="D324" s="8" t="s">
        <v>33</v>
      </c>
      <c r="E324" s="8" t="s">
        <v>9</v>
      </c>
      <c r="F324" s="8" t="s">
        <v>48</v>
      </c>
      <c r="G324" s="23" t="str">
        <f>VLOOKUP(B324,'[2]Sheet1'!$C$2:$F$384,3,0)</f>
        <v>3004 90 99</v>
      </c>
      <c r="H324" s="23">
        <f>VLOOKUP(B324,'[2]Sheet1'!$C$2:$F$384,4,0)</f>
        <v>0.12</v>
      </c>
      <c r="I324" s="24">
        <v>876</v>
      </c>
      <c r="J324" s="25">
        <f t="shared" si="42"/>
        <v>156.43</v>
      </c>
      <c r="K324" s="25">
        <f t="shared" si="40"/>
        <v>719.5699999999999</v>
      </c>
      <c r="L324" s="25">
        <f t="shared" si="45"/>
        <v>625.7099999999999</v>
      </c>
      <c r="M324" s="25">
        <f t="shared" si="43"/>
        <v>62.57</v>
      </c>
      <c r="N324" s="25">
        <f t="shared" si="44"/>
        <v>563.1399999999999</v>
      </c>
      <c r="O324" s="25">
        <f t="shared" si="41"/>
        <v>93.86</v>
      </c>
    </row>
    <row r="325" spans="1:15" s="10" customFormat="1" ht="18" customHeight="1">
      <c r="A325" s="8" t="s">
        <v>6</v>
      </c>
      <c r="B325" s="8">
        <v>2200000673</v>
      </c>
      <c r="C325" s="11" t="s">
        <v>21</v>
      </c>
      <c r="D325" s="8" t="s">
        <v>22</v>
      </c>
      <c r="E325" s="8" t="s">
        <v>4</v>
      </c>
      <c r="F325" s="8" t="s">
        <v>23</v>
      </c>
      <c r="G325" s="23" t="str">
        <f>VLOOKUP(B325,'[2]Sheet1'!$C$2:$F$384,3,0)</f>
        <v>3004 90 63</v>
      </c>
      <c r="H325" s="23">
        <f>VLOOKUP(B325,'[2]Sheet1'!$C$2:$F$384,4,0)</f>
        <v>0.12</v>
      </c>
      <c r="I325" s="24">
        <v>5.51</v>
      </c>
      <c r="J325" s="25">
        <f t="shared" si="42"/>
        <v>0.98</v>
      </c>
      <c r="K325" s="25">
        <f t="shared" si="40"/>
        <v>4.529999999999999</v>
      </c>
      <c r="L325" s="25">
        <f t="shared" si="45"/>
        <v>3.9399999999999995</v>
      </c>
      <c r="M325" s="25">
        <f t="shared" si="43"/>
        <v>0.39</v>
      </c>
      <c r="N325" s="25">
        <f t="shared" si="44"/>
        <v>3.55</v>
      </c>
      <c r="O325" s="25">
        <f t="shared" si="41"/>
        <v>0.59</v>
      </c>
    </row>
    <row r="326" spans="1:15" s="10" customFormat="1" ht="18" customHeight="1">
      <c r="A326" s="8" t="s">
        <v>6</v>
      </c>
      <c r="B326" s="8">
        <v>2200000674</v>
      </c>
      <c r="C326" s="9" t="s">
        <v>26</v>
      </c>
      <c r="D326" s="8" t="s">
        <v>22</v>
      </c>
      <c r="E326" s="8" t="s">
        <v>25</v>
      </c>
      <c r="F326" s="8" t="s">
        <v>23</v>
      </c>
      <c r="G326" s="23" t="str">
        <f>VLOOKUP(B326,'[2]Sheet1'!$C$2:$F$384,3,0)</f>
        <v>3004 90 63</v>
      </c>
      <c r="H326" s="23">
        <f>VLOOKUP(B326,'[2]Sheet1'!$C$2:$F$384,4,0)</f>
        <v>0.12</v>
      </c>
      <c r="I326" s="24">
        <v>19.8</v>
      </c>
      <c r="J326" s="25">
        <f t="shared" si="42"/>
        <v>3.54</v>
      </c>
      <c r="K326" s="25">
        <f t="shared" si="40"/>
        <v>16.26</v>
      </c>
      <c r="L326" s="25">
        <f t="shared" si="45"/>
        <v>14.14</v>
      </c>
      <c r="M326" s="25">
        <f t="shared" si="43"/>
        <v>1.41</v>
      </c>
      <c r="N326" s="25">
        <f t="shared" si="44"/>
        <v>12.73</v>
      </c>
      <c r="O326" s="25">
        <f t="shared" si="41"/>
        <v>2.12</v>
      </c>
    </row>
    <row r="327" spans="1:15" s="10" customFormat="1" ht="18" customHeight="1">
      <c r="A327" s="8" t="s">
        <v>6</v>
      </c>
      <c r="B327" s="8">
        <v>2200000675</v>
      </c>
      <c r="C327" s="9" t="s">
        <v>107</v>
      </c>
      <c r="D327" s="8" t="s">
        <v>22</v>
      </c>
      <c r="E327" s="8" t="s">
        <v>25</v>
      </c>
      <c r="F327" s="8" t="s">
        <v>29</v>
      </c>
      <c r="G327" s="23" t="str">
        <f>VLOOKUP(B327,'[2]Sheet1'!$C$2:$F$384,3,0)</f>
        <v>3004 90 32</v>
      </c>
      <c r="H327" s="23">
        <f>VLOOKUP(B327,'[2]Sheet1'!$C$2:$F$384,4,0)</f>
        <v>0.12</v>
      </c>
      <c r="I327" s="24">
        <v>15</v>
      </c>
      <c r="J327" s="25">
        <f t="shared" si="42"/>
        <v>2.68</v>
      </c>
      <c r="K327" s="25">
        <f t="shared" si="40"/>
        <v>12.32</v>
      </c>
      <c r="L327" s="25">
        <f t="shared" si="45"/>
        <v>10.71</v>
      </c>
      <c r="M327" s="25">
        <f t="shared" si="43"/>
        <v>1.07</v>
      </c>
      <c r="N327" s="25">
        <f t="shared" si="44"/>
        <v>9.64</v>
      </c>
      <c r="O327" s="25">
        <f t="shared" si="41"/>
        <v>1.61</v>
      </c>
    </row>
    <row r="328" spans="1:15" s="10" customFormat="1" ht="18" customHeight="1">
      <c r="A328" s="8" t="s">
        <v>6</v>
      </c>
      <c r="B328" s="8">
        <v>2200000677</v>
      </c>
      <c r="C328" s="13" t="s">
        <v>355</v>
      </c>
      <c r="D328" s="8"/>
      <c r="E328" s="8"/>
      <c r="F328" s="8" t="s">
        <v>29</v>
      </c>
      <c r="G328" s="23" t="str">
        <f>VLOOKUP(B328,'[2]Sheet1'!$C$2:$F$384,3,0)</f>
        <v>3004 90 32</v>
      </c>
      <c r="H328" s="23">
        <f>VLOOKUP(B328,'[2]Sheet1'!$C$2:$F$384,4,0)</f>
        <v>0.12</v>
      </c>
      <c r="I328" s="24">
        <v>15</v>
      </c>
      <c r="J328" s="25">
        <f t="shared" si="42"/>
        <v>2.68</v>
      </c>
      <c r="K328" s="25">
        <f t="shared" si="40"/>
        <v>12.32</v>
      </c>
      <c r="L328" s="25">
        <f t="shared" si="45"/>
        <v>10.71</v>
      </c>
      <c r="M328" s="25">
        <f t="shared" si="43"/>
        <v>1.07</v>
      </c>
      <c r="N328" s="25">
        <f t="shared" si="44"/>
        <v>9.64</v>
      </c>
      <c r="O328" s="25">
        <f t="shared" si="41"/>
        <v>1.61</v>
      </c>
    </row>
    <row r="329" spans="1:15" s="10" customFormat="1" ht="18" customHeight="1">
      <c r="A329" s="8" t="s">
        <v>6</v>
      </c>
      <c r="B329" s="8">
        <v>2200000678</v>
      </c>
      <c r="C329" s="9" t="s">
        <v>24</v>
      </c>
      <c r="D329" s="8" t="s">
        <v>22</v>
      </c>
      <c r="E329" s="8" t="s">
        <v>25</v>
      </c>
      <c r="F329" s="8" t="s">
        <v>23</v>
      </c>
      <c r="G329" s="23" t="str">
        <f>VLOOKUP(B329,'[2]Sheet1'!$C$2:$F$384,3,0)</f>
        <v>3004 90 63</v>
      </c>
      <c r="H329" s="23">
        <f>VLOOKUP(B329,'[2]Sheet1'!$C$2:$F$384,4,0)</f>
        <v>0.12</v>
      </c>
      <c r="I329" s="24">
        <v>10.39</v>
      </c>
      <c r="J329" s="25">
        <f t="shared" si="42"/>
        <v>1.86</v>
      </c>
      <c r="K329" s="25">
        <f t="shared" si="40"/>
        <v>8.530000000000001</v>
      </c>
      <c r="L329" s="25">
        <f t="shared" si="45"/>
        <v>7.420000000000001</v>
      </c>
      <c r="M329" s="25">
        <f t="shared" si="43"/>
        <v>0.74</v>
      </c>
      <c r="N329" s="25">
        <f t="shared" si="44"/>
        <v>6.680000000000001</v>
      </c>
      <c r="O329" s="25">
        <f t="shared" si="41"/>
        <v>1.11</v>
      </c>
    </row>
    <row r="330" spans="1:15" s="10" customFormat="1" ht="18" customHeight="1">
      <c r="A330" s="8" t="s">
        <v>6</v>
      </c>
      <c r="B330" s="8">
        <v>2200000693</v>
      </c>
      <c r="C330" s="13" t="s">
        <v>356</v>
      </c>
      <c r="D330" s="8" t="s">
        <v>8</v>
      </c>
      <c r="E330" s="8" t="s">
        <v>9</v>
      </c>
      <c r="F330" s="8" t="s">
        <v>48</v>
      </c>
      <c r="G330" s="23" t="str">
        <f>VLOOKUP(B330,'[2]Sheet1'!$C$2:$F$384,3,0)</f>
        <v>3004 90 94</v>
      </c>
      <c r="H330" s="23">
        <f>VLOOKUP(B330,'[2]Sheet1'!$C$2:$F$384,4,0)</f>
        <v>0.05</v>
      </c>
      <c r="I330" s="24">
        <v>149.5</v>
      </c>
      <c r="J330" s="25">
        <f t="shared" si="42"/>
        <v>28.48</v>
      </c>
      <c r="K330" s="25">
        <f t="shared" si="40"/>
        <v>121.02</v>
      </c>
      <c r="L330" s="25">
        <f t="shared" si="45"/>
        <v>113.89999999999999</v>
      </c>
      <c r="M330" s="25">
        <f t="shared" si="43"/>
        <v>11.39</v>
      </c>
      <c r="N330" s="25">
        <f t="shared" si="44"/>
        <v>102.50999999999999</v>
      </c>
      <c r="O330" s="25">
        <f>ROUND(I330*5%/105%,2)</f>
        <v>7.12</v>
      </c>
    </row>
    <row r="331" spans="1:15" s="10" customFormat="1" ht="18" customHeight="1">
      <c r="A331" s="8" t="s">
        <v>6</v>
      </c>
      <c r="B331" s="8">
        <v>2200000694</v>
      </c>
      <c r="C331" s="11" t="s">
        <v>97</v>
      </c>
      <c r="D331" s="8" t="s">
        <v>8</v>
      </c>
      <c r="E331" s="8" t="s">
        <v>9</v>
      </c>
      <c r="F331" s="8" t="s">
        <v>48</v>
      </c>
      <c r="G331" s="23" t="str">
        <f>VLOOKUP(B331,'[2]Sheet1'!$C$2:$F$384,3,0)</f>
        <v>3004 90 36</v>
      </c>
      <c r="H331" s="23">
        <f>VLOOKUP(B331,'[2]Sheet1'!$C$2:$F$384,4,0)</f>
        <v>0.05</v>
      </c>
      <c r="I331" s="24">
        <v>287.5</v>
      </c>
      <c r="J331" s="25">
        <f t="shared" si="42"/>
        <v>54.76</v>
      </c>
      <c r="K331" s="25">
        <f t="shared" si="40"/>
        <v>232.74</v>
      </c>
      <c r="L331" s="25">
        <f t="shared" si="45"/>
        <v>219.05</v>
      </c>
      <c r="M331" s="25">
        <f t="shared" si="43"/>
        <v>21.91</v>
      </c>
      <c r="N331" s="25">
        <f t="shared" si="44"/>
        <v>197.14000000000001</v>
      </c>
      <c r="O331" s="25">
        <f>ROUND(I331*5%/105%,2)</f>
        <v>13.69</v>
      </c>
    </row>
    <row r="332" spans="1:15" s="10" customFormat="1" ht="18" customHeight="1">
      <c r="A332" s="8" t="s">
        <v>6</v>
      </c>
      <c r="B332" s="8">
        <v>2200000697</v>
      </c>
      <c r="C332" s="9" t="s">
        <v>32</v>
      </c>
      <c r="D332" s="8" t="s">
        <v>33</v>
      </c>
      <c r="E332" s="8" t="s">
        <v>25</v>
      </c>
      <c r="F332" s="8" t="s">
        <v>34</v>
      </c>
      <c r="G332" s="23" t="str">
        <f>VLOOKUP(B332,'[2]Sheet1'!$C$2:$F$384,3,0)</f>
        <v>3004 90 39</v>
      </c>
      <c r="H332" s="23">
        <f>VLOOKUP(B332,'[2]Sheet1'!$C$2:$F$384,4,0)</f>
        <v>0.12</v>
      </c>
      <c r="I332" s="24">
        <v>95</v>
      </c>
      <c r="J332" s="25">
        <f t="shared" si="42"/>
        <v>16.96</v>
      </c>
      <c r="K332" s="25">
        <f t="shared" si="40"/>
        <v>78.03999999999999</v>
      </c>
      <c r="L332" s="25">
        <f t="shared" si="45"/>
        <v>67.85999999999999</v>
      </c>
      <c r="M332" s="25">
        <f t="shared" si="43"/>
        <v>6.79</v>
      </c>
      <c r="N332" s="25">
        <f t="shared" si="44"/>
        <v>61.069999999999986</v>
      </c>
      <c r="O332" s="25">
        <f aca="true" t="shared" si="46" ref="O332:O337">ROUND(I332*12%/112%,2)</f>
        <v>10.18</v>
      </c>
    </row>
    <row r="333" spans="1:15" s="10" customFormat="1" ht="18" customHeight="1">
      <c r="A333" s="8" t="s">
        <v>6</v>
      </c>
      <c r="B333" s="8">
        <v>2200000724</v>
      </c>
      <c r="C333" s="9" t="s">
        <v>357</v>
      </c>
      <c r="D333" s="8" t="s">
        <v>77</v>
      </c>
      <c r="E333" s="8" t="s">
        <v>16</v>
      </c>
      <c r="F333" s="8" t="s">
        <v>34</v>
      </c>
      <c r="G333" s="23" t="str">
        <f>VLOOKUP(B333,'[2]Sheet1'!$C$2:$F$384,3,0)</f>
        <v>3004 90 94</v>
      </c>
      <c r="H333" s="23">
        <f>VLOOKUP(B333,'[2]Sheet1'!$C$2:$F$384,4,0)</f>
        <v>0.12</v>
      </c>
      <c r="I333" s="24">
        <v>85</v>
      </c>
      <c r="J333" s="25">
        <f t="shared" si="42"/>
        <v>15.18</v>
      </c>
      <c r="K333" s="25">
        <f t="shared" si="40"/>
        <v>69.82</v>
      </c>
      <c r="L333" s="25">
        <f t="shared" si="45"/>
        <v>60.709999999999994</v>
      </c>
      <c r="M333" s="25">
        <f t="shared" si="43"/>
        <v>6.07</v>
      </c>
      <c r="N333" s="25">
        <f t="shared" si="44"/>
        <v>54.63999999999999</v>
      </c>
      <c r="O333" s="25">
        <f t="shared" si="46"/>
        <v>9.11</v>
      </c>
    </row>
    <row r="334" spans="1:15" s="10" customFormat="1" ht="18" customHeight="1">
      <c r="A334" s="8" t="s">
        <v>6</v>
      </c>
      <c r="B334" s="8">
        <v>2200000734</v>
      </c>
      <c r="C334" s="9" t="s">
        <v>24</v>
      </c>
      <c r="D334" s="8" t="s">
        <v>22</v>
      </c>
      <c r="E334" s="8" t="s">
        <v>25</v>
      </c>
      <c r="F334" s="8" t="s">
        <v>23</v>
      </c>
      <c r="G334" s="23" t="str">
        <f>VLOOKUP(B334,'[2]Sheet1'!$C$2:$F$384,3,0)</f>
        <v>3004 90 94</v>
      </c>
      <c r="H334" s="23">
        <f>VLOOKUP(B334,'[2]Sheet1'!$C$2:$F$384,4,0)</f>
        <v>0.12</v>
      </c>
      <c r="I334" s="24">
        <v>10.39</v>
      </c>
      <c r="J334" s="25">
        <f t="shared" si="42"/>
        <v>1.86</v>
      </c>
      <c r="K334" s="25">
        <f t="shared" si="40"/>
        <v>8.530000000000001</v>
      </c>
      <c r="L334" s="25">
        <f t="shared" si="45"/>
        <v>7.420000000000001</v>
      </c>
      <c r="M334" s="25">
        <f t="shared" si="43"/>
        <v>0.74</v>
      </c>
      <c r="N334" s="25">
        <f t="shared" si="44"/>
        <v>6.680000000000001</v>
      </c>
      <c r="O334" s="25">
        <f t="shared" si="46"/>
        <v>1.11</v>
      </c>
    </row>
    <row r="335" spans="1:15" s="10" customFormat="1" ht="18" customHeight="1">
      <c r="A335" s="8" t="s">
        <v>6</v>
      </c>
      <c r="B335" s="8">
        <v>2040000061</v>
      </c>
      <c r="C335" s="9" t="s">
        <v>396</v>
      </c>
      <c r="D335" s="8" t="s">
        <v>397</v>
      </c>
      <c r="E335" s="8" t="s">
        <v>9</v>
      </c>
      <c r="F335" s="8" t="s">
        <v>364</v>
      </c>
      <c r="G335" s="23" t="str">
        <f>VLOOKUP(B335,'[2]Sheet1'!$C$2:$F$384,3,0)</f>
        <v>3004 90 99</v>
      </c>
      <c r="H335" s="23">
        <f>VLOOKUP(B335,'[2]Sheet1'!$C$2:$F$384,4,0)</f>
        <v>0.12</v>
      </c>
      <c r="I335" s="24">
        <v>200</v>
      </c>
      <c r="J335" s="25">
        <f>ROUND((I335-O335)*20%,2)</f>
        <v>35.71</v>
      </c>
      <c r="K335" s="25">
        <f t="shared" si="40"/>
        <v>164.29</v>
      </c>
      <c r="L335" s="25">
        <f t="shared" si="45"/>
        <v>142.85999999999999</v>
      </c>
      <c r="M335" s="25">
        <f t="shared" si="43"/>
        <v>14.29</v>
      </c>
      <c r="N335" s="25">
        <f t="shared" si="44"/>
        <v>128.57</v>
      </c>
      <c r="O335" s="25">
        <f t="shared" si="46"/>
        <v>21.43</v>
      </c>
    </row>
    <row r="336" spans="1:15" s="10" customFormat="1" ht="18" customHeight="1">
      <c r="A336" s="8" t="s">
        <v>6</v>
      </c>
      <c r="B336" s="8">
        <v>2040000062</v>
      </c>
      <c r="C336" s="9" t="s">
        <v>398</v>
      </c>
      <c r="D336" s="8" t="s">
        <v>397</v>
      </c>
      <c r="E336" s="8" t="s">
        <v>9</v>
      </c>
      <c r="F336" s="8" t="s">
        <v>364</v>
      </c>
      <c r="G336" s="23" t="str">
        <f>VLOOKUP(B336,'[2]Sheet1'!$C$2:$F$384,3,0)</f>
        <v>3004 90 99</v>
      </c>
      <c r="H336" s="23">
        <f>VLOOKUP(B336,'[2]Sheet1'!$C$2:$F$384,4,0)</f>
        <v>0.12</v>
      </c>
      <c r="I336" s="24">
        <v>335</v>
      </c>
      <c r="J336" s="25">
        <f aca="true" t="shared" si="47" ref="J336:J337">ROUND((I336-O336)*20%,2)</f>
        <v>59.82</v>
      </c>
      <c r="K336" s="25">
        <f t="shared" si="40"/>
        <v>275.18</v>
      </c>
      <c r="L336" s="25">
        <f t="shared" si="45"/>
        <v>239.29000000000002</v>
      </c>
      <c r="M336" s="25">
        <f t="shared" si="43"/>
        <v>23.93</v>
      </c>
      <c r="N336" s="25">
        <f t="shared" si="44"/>
        <v>215.36</v>
      </c>
      <c r="O336" s="25">
        <f t="shared" si="46"/>
        <v>35.89</v>
      </c>
    </row>
    <row r="337" spans="1:15" s="10" customFormat="1" ht="18" customHeight="1">
      <c r="A337" s="8" t="s">
        <v>6</v>
      </c>
      <c r="B337" s="8">
        <v>2040000063</v>
      </c>
      <c r="C337" s="9" t="s">
        <v>399</v>
      </c>
      <c r="D337" s="8" t="s">
        <v>397</v>
      </c>
      <c r="E337" s="8" t="s">
        <v>9</v>
      </c>
      <c r="F337" s="8" t="s">
        <v>364</v>
      </c>
      <c r="G337" s="23" t="str">
        <f>VLOOKUP(B337,'[2]Sheet1'!$C$2:$F$384,3,0)</f>
        <v>3004 90 99</v>
      </c>
      <c r="H337" s="23">
        <f>VLOOKUP(B337,'[2]Sheet1'!$C$2:$F$384,4,0)</f>
        <v>0.12</v>
      </c>
      <c r="I337" s="24">
        <v>500</v>
      </c>
      <c r="J337" s="25">
        <f t="shared" si="47"/>
        <v>89.29</v>
      </c>
      <c r="K337" s="25">
        <f t="shared" si="40"/>
        <v>410.71</v>
      </c>
      <c r="L337" s="25">
        <f t="shared" si="45"/>
        <v>357.14</v>
      </c>
      <c r="M337" s="25">
        <f t="shared" si="43"/>
        <v>35.71</v>
      </c>
      <c r="N337" s="25">
        <f t="shared" si="44"/>
        <v>321.43</v>
      </c>
      <c r="O337" s="25">
        <f t="shared" si="46"/>
        <v>53.57</v>
      </c>
    </row>
    <row r="338" spans="1:15" s="10" customFormat="1" ht="18" customHeight="1">
      <c r="A338" s="8" t="s">
        <v>6</v>
      </c>
      <c r="B338" s="8">
        <v>2040000067</v>
      </c>
      <c r="C338" s="9" t="s">
        <v>393</v>
      </c>
      <c r="D338" s="8" t="s">
        <v>400</v>
      </c>
      <c r="E338" s="8" t="s">
        <v>155</v>
      </c>
      <c r="F338" s="8" t="s">
        <v>364</v>
      </c>
      <c r="G338" s="23" t="str">
        <f>VLOOKUP(B338,'[2]Sheet1'!$C$2:$F$384,3,0)</f>
        <v>3004 90 99</v>
      </c>
      <c r="H338" s="23">
        <f>VLOOKUP(B338,'[2]Sheet1'!$C$2:$F$384,4,0)</f>
        <v>0.05</v>
      </c>
      <c r="I338" s="24">
        <v>43450</v>
      </c>
      <c r="J338" s="25">
        <f>ROUND((I338-O338)*10%,2)</f>
        <v>4138.1</v>
      </c>
      <c r="K338" s="25">
        <f t="shared" si="40"/>
        <v>39311.9</v>
      </c>
      <c r="L338" s="25">
        <f t="shared" si="45"/>
        <v>37242.85</v>
      </c>
      <c r="M338" s="25">
        <f>ROUND((K338-O338)*5%,2)</f>
        <v>1862.14</v>
      </c>
      <c r="N338" s="25">
        <f t="shared" si="44"/>
        <v>35380.71</v>
      </c>
      <c r="O338" s="25">
        <f aca="true" t="shared" si="48" ref="O338:O355">ROUND(I338*5%/105%,2)</f>
        <v>2069.05</v>
      </c>
    </row>
    <row r="339" spans="1:15" s="10" customFormat="1" ht="18" customHeight="1">
      <c r="A339" s="8" t="s">
        <v>6</v>
      </c>
      <c r="B339" s="8">
        <v>2040000068</v>
      </c>
      <c r="C339" s="9" t="s">
        <v>394</v>
      </c>
      <c r="D339" s="8" t="s">
        <v>401</v>
      </c>
      <c r="E339" s="8" t="s">
        <v>155</v>
      </c>
      <c r="F339" s="8" t="s">
        <v>364</v>
      </c>
      <c r="G339" s="23" t="str">
        <f>VLOOKUP(B339,'[2]Sheet1'!$C$2:$F$384,3,0)</f>
        <v>3004 90 99</v>
      </c>
      <c r="H339" s="23">
        <f>VLOOKUP(B339,'[2]Sheet1'!$C$2:$F$384,4,0)</f>
        <v>0.05</v>
      </c>
      <c r="I339" s="24">
        <v>86900</v>
      </c>
      <c r="J339" s="25">
        <f>ROUND((I339-O339)*10%,2)</f>
        <v>8276.19</v>
      </c>
      <c r="K339" s="25">
        <f t="shared" si="40"/>
        <v>78623.81</v>
      </c>
      <c r="L339" s="25">
        <f t="shared" si="45"/>
        <v>74485.70999999999</v>
      </c>
      <c r="M339" s="25">
        <f>ROUND((K339-O339)*5%,2)</f>
        <v>3724.29</v>
      </c>
      <c r="N339" s="25">
        <f t="shared" si="44"/>
        <v>70761.42</v>
      </c>
      <c r="O339" s="25">
        <f t="shared" si="48"/>
        <v>4138.1</v>
      </c>
    </row>
    <row r="340" spans="1:15" ht="18" customHeight="1">
      <c r="A340" s="8" t="s">
        <v>6</v>
      </c>
      <c r="B340" s="8">
        <v>2040000069</v>
      </c>
      <c r="C340" s="15" t="s">
        <v>363</v>
      </c>
      <c r="D340" s="8" t="s">
        <v>188</v>
      </c>
      <c r="E340" s="8" t="s">
        <v>155</v>
      </c>
      <c r="F340" s="16" t="s">
        <v>364</v>
      </c>
      <c r="G340" s="23" t="str">
        <f>VLOOKUP(B340,'[2]Sheet1'!$C$2:$F$384,3,0)</f>
        <v>3004 31 10</v>
      </c>
      <c r="H340" s="23">
        <f>VLOOKUP(B340,'[2]Sheet1'!$C$2:$F$384,4,0)</f>
        <v>0.05</v>
      </c>
      <c r="I340" s="24">
        <v>140.7</v>
      </c>
      <c r="J340" s="25">
        <f>ROUND((I340-O340)*16%,2)</f>
        <v>21.44</v>
      </c>
      <c r="K340" s="25">
        <f t="shared" si="40"/>
        <v>119.25999999999999</v>
      </c>
      <c r="L340" s="25">
        <f t="shared" si="45"/>
        <v>112.55999999999999</v>
      </c>
      <c r="M340" s="25">
        <f aca="true" t="shared" si="49" ref="M340:M354">ROUND((K340-O340)*8%,2)</f>
        <v>9</v>
      </c>
      <c r="N340" s="25">
        <f t="shared" si="44"/>
        <v>103.55999999999999</v>
      </c>
      <c r="O340" s="25">
        <f t="shared" si="48"/>
        <v>6.7</v>
      </c>
    </row>
    <row r="341" spans="1:15" ht="18" customHeight="1">
      <c r="A341" s="8" t="s">
        <v>6</v>
      </c>
      <c r="B341" s="8">
        <v>2040000070</v>
      </c>
      <c r="C341" s="15" t="s">
        <v>365</v>
      </c>
      <c r="D341" s="8" t="s">
        <v>188</v>
      </c>
      <c r="E341" s="8" t="s">
        <v>155</v>
      </c>
      <c r="F341" s="16" t="s">
        <v>364</v>
      </c>
      <c r="G341" s="23" t="str">
        <f>VLOOKUP(B341,'[2]Sheet1'!$C$2:$F$384,3,0)</f>
        <v>3004 31 10</v>
      </c>
      <c r="H341" s="23">
        <f>VLOOKUP(B341,'[2]Sheet1'!$C$2:$F$384,4,0)</f>
        <v>0.05</v>
      </c>
      <c r="I341" s="24">
        <v>140.7</v>
      </c>
      <c r="J341" s="25">
        <f>ROUND((I341-O341)*16%,2)</f>
        <v>21.44</v>
      </c>
      <c r="K341" s="25">
        <f t="shared" si="40"/>
        <v>119.25999999999999</v>
      </c>
      <c r="L341" s="25">
        <f t="shared" si="45"/>
        <v>112.55999999999999</v>
      </c>
      <c r="M341" s="25">
        <f t="shared" si="49"/>
        <v>9</v>
      </c>
      <c r="N341" s="25">
        <f t="shared" si="44"/>
        <v>103.55999999999999</v>
      </c>
      <c r="O341" s="25">
        <f t="shared" si="48"/>
        <v>6.7</v>
      </c>
    </row>
    <row r="342" spans="1:15" ht="18" customHeight="1">
      <c r="A342" s="8" t="s">
        <v>6</v>
      </c>
      <c r="B342" s="8">
        <v>2040000071</v>
      </c>
      <c r="C342" s="15" t="s">
        <v>366</v>
      </c>
      <c r="D342" s="8" t="s">
        <v>188</v>
      </c>
      <c r="E342" s="8" t="s">
        <v>155</v>
      </c>
      <c r="F342" s="16" t="s">
        <v>364</v>
      </c>
      <c r="G342" s="23" t="str">
        <f>VLOOKUP(B342,'[2]Sheet1'!$C$2:$F$384,3,0)</f>
        <v>3004 31 10</v>
      </c>
      <c r="H342" s="23">
        <f>VLOOKUP(B342,'[2]Sheet1'!$C$2:$F$384,4,0)</f>
        <v>0.05</v>
      </c>
      <c r="I342" s="24">
        <v>140.7</v>
      </c>
      <c r="J342" s="25">
        <f>ROUND((I342-O342)*16%,2)</f>
        <v>21.44</v>
      </c>
      <c r="K342" s="25">
        <f t="shared" si="40"/>
        <v>119.25999999999999</v>
      </c>
      <c r="L342" s="25">
        <f t="shared" si="45"/>
        <v>112.55999999999999</v>
      </c>
      <c r="M342" s="25">
        <f t="shared" si="49"/>
        <v>9</v>
      </c>
      <c r="N342" s="25">
        <f t="shared" si="44"/>
        <v>103.55999999999999</v>
      </c>
      <c r="O342" s="25">
        <f t="shared" si="48"/>
        <v>6.7</v>
      </c>
    </row>
    <row r="343" spans="1:15" ht="18" customHeight="1">
      <c r="A343" s="8" t="s">
        <v>6</v>
      </c>
      <c r="B343" s="8">
        <v>2040000072</v>
      </c>
      <c r="C343" s="15" t="s">
        <v>367</v>
      </c>
      <c r="D343" s="8" t="s">
        <v>188</v>
      </c>
      <c r="E343" s="8" t="s">
        <v>155</v>
      </c>
      <c r="F343" s="16" t="s">
        <v>364</v>
      </c>
      <c r="G343" s="23" t="str">
        <f>VLOOKUP(B343,'[2]Sheet1'!$C$2:$F$384,3,0)</f>
        <v>3004 31 10</v>
      </c>
      <c r="H343" s="23">
        <f>VLOOKUP(B343,'[2]Sheet1'!$C$2:$F$384,4,0)</f>
        <v>0.05</v>
      </c>
      <c r="I343" s="24">
        <v>155</v>
      </c>
      <c r="J343" s="25">
        <f>ROUND((I343-O343)*16%,2)</f>
        <v>23.62</v>
      </c>
      <c r="K343" s="25">
        <f t="shared" si="40"/>
        <v>131.38</v>
      </c>
      <c r="L343" s="25">
        <f t="shared" si="45"/>
        <v>124</v>
      </c>
      <c r="M343" s="25">
        <f t="shared" si="49"/>
        <v>9.92</v>
      </c>
      <c r="N343" s="25">
        <f t="shared" si="44"/>
        <v>114.08</v>
      </c>
      <c r="O343" s="25">
        <f t="shared" si="48"/>
        <v>7.38</v>
      </c>
    </row>
    <row r="344" spans="1:15" ht="18" customHeight="1">
      <c r="A344" s="8" t="s">
        <v>6</v>
      </c>
      <c r="B344" s="8">
        <v>2040000085</v>
      </c>
      <c r="C344" s="15" t="s">
        <v>368</v>
      </c>
      <c r="D344" s="8" t="s">
        <v>188</v>
      </c>
      <c r="E344" s="8" t="s">
        <v>155</v>
      </c>
      <c r="F344" s="16" t="s">
        <v>364</v>
      </c>
      <c r="G344" s="23" t="str">
        <f>VLOOKUP(B344,'[2]Sheet1'!$C$2:$F$384,3,0)</f>
        <v>3004 31 10</v>
      </c>
      <c r="H344" s="23">
        <f>VLOOKUP(B344,'[2]Sheet1'!$C$2:$F$384,4,0)</f>
        <v>0.05</v>
      </c>
      <c r="I344" s="24">
        <v>384.11</v>
      </c>
      <c r="J344" s="25">
        <f aca="true" t="shared" si="50" ref="J344:J354">ROUND((I344-O344)*16%,2)</f>
        <v>58.53</v>
      </c>
      <c r="K344" s="25">
        <f t="shared" si="40"/>
        <v>325.58000000000004</v>
      </c>
      <c r="L344" s="25">
        <f t="shared" si="45"/>
        <v>307.29</v>
      </c>
      <c r="M344" s="25">
        <f t="shared" si="49"/>
        <v>24.58</v>
      </c>
      <c r="N344" s="25">
        <f t="shared" si="44"/>
        <v>282.71000000000004</v>
      </c>
      <c r="O344" s="25">
        <f t="shared" si="48"/>
        <v>18.29</v>
      </c>
    </row>
    <row r="345" spans="1:15" ht="18" customHeight="1">
      <c r="A345" s="8" t="s">
        <v>6</v>
      </c>
      <c r="B345" s="8">
        <v>2040000086</v>
      </c>
      <c r="C345" s="15" t="s">
        <v>369</v>
      </c>
      <c r="D345" s="8" t="s">
        <v>370</v>
      </c>
      <c r="E345" s="8" t="s">
        <v>155</v>
      </c>
      <c r="F345" s="16" t="s">
        <v>364</v>
      </c>
      <c r="G345" s="23" t="str">
        <f>VLOOKUP(B345,'[2]Sheet1'!$C$2:$F$384,3,0)</f>
        <v>3004 31 10</v>
      </c>
      <c r="H345" s="23">
        <f>VLOOKUP(B345,'[2]Sheet1'!$C$2:$F$384,4,0)</f>
        <v>0.05</v>
      </c>
      <c r="I345" s="24">
        <v>1250</v>
      </c>
      <c r="J345" s="25">
        <f t="shared" si="50"/>
        <v>190.48</v>
      </c>
      <c r="K345" s="25">
        <f t="shared" si="40"/>
        <v>1059.52</v>
      </c>
      <c r="L345" s="25">
        <f t="shared" si="45"/>
        <v>1000</v>
      </c>
      <c r="M345" s="25">
        <f t="shared" si="49"/>
        <v>80</v>
      </c>
      <c r="N345" s="25">
        <f t="shared" si="44"/>
        <v>920</v>
      </c>
      <c r="O345" s="25">
        <f t="shared" si="48"/>
        <v>59.52</v>
      </c>
    </row>
    <row r="346" spans="1:15" ht="18" customHeight="1">
      <c r="A346" s="8" t="s">
        <v>6</v>
      </c>
      <c r="B346" s="8">
        <v>2040000087</v>
      </c>
      <c r="C346" s="15" t="s">
        <v>371</v>
      </c>
      <c r="D346" s="8" t="s">
        <v>370</v>
      </c>
      <c r="E346" s="8" t="s">
        <v>155</v>
      </c>
      <c r="F346" s="16" t="s">
        <v>364</v>
      </c>
      <c r="G346" s="23" t="str">
        <f>VLOOKUP(B346,'[2]Sheet1'!$C$2:$F$384,3,0)</f>
        <v>3004 31 10</v>
      </c>
      <c r="H346" s="23">
        <f>VLOOKUP(B346,'[2]Sheet1'!$C$2:$F$384,4,0)</f>
        <v>0.05</v>
      </c>
      <c r="I346" s="24">
        <v>1325</v>
      </c>
      <c r="J346" s="25">
        <f t="shared" si="50"/>
        <v>201.9</v>
      </c>
      <c r="K346" s="25">
        <f t="shared" si="40"/>
        <v>1123.1</v>
      </c>
      <c r="L346" s="25">
        <f t="shared" si="45"/>
        <v>1060</v>
      </c>
      <c r="M346" s="25">
        <f t="shared" si="49"/>
        <v>84.8</v>
      </c>
      <c r="N346" s="25">
        <f t="shared" si="44"/>
        <v>975.1999999999999</v>
      </c>
      <c r="O346" s="25">
        <f t="shared" si="48"/>
        <v>63.1</v>
      </c>
    </row>
    <row r="347" spans="1:15" ht="18" customHeight="1">
      <c r="A347" s="8" t="s">
        <v>6</v>
      </c>
      <c r="B347" s="8">
        <v>2040000088</v>
      </c>
      <c r="C347" s="15" t="s">
        <v>372</v>
      </c>
      <c r="D347" s="8" t="s">
        <v>370</v>
      </c>
      <c r="E347" s="8" t="s">
        <v>155</v>
      </c>
      <c r="F347" s="16" t="s">
        <v>364</v>
      </c>
      <c r="G347" s="23" t="str">
        <f>VLOOKUP(B347,'[2]Sheet1'!$C$2:$F$384,3,0)</f>
        <v>3004 31 10</v>
      </c>
      <c r="H347" s="23">
        <f>VLOOKUP(B347,'[2]Sheet1'!$C$2:$F$384,4,0)</f>
        <v>0.05</v>
      </c>
      <c r="I347" s="24">
        <v>1250</v>
      </c>
      <c r="J347" s="25">
        <f t="shared" si="50"/>
        <v>190.48</v>
      </c>
      <c r="K347" s="25">
        <f t="shared" si="40"/>
        <v>1059.52</v>
      </c>
      <c r="L347" s="25">
        <f t="shared" si="45"/>
        <v>1000</v>
      </c>
      <c r="M347" s="25">
        <f t="shared" si="49"/>
        <v>80</v>
      </c>
      <c r="N347" s="25">
        <f t="shared" si="44"/>
        <v>920</v>
      </c>
      <c r="O347" s="25">
        <f t="shared" si="48"/>
        <v>59.52</v>
      </c>
    </row>
    <row r="348" spans="1:15" ht="18" customHeight="1">
      <c r="A348" s="8" t="s">
        <v>6</v>
      </c>
      <c r="B348" s="8">
        <v>2040000089</v>
      </c>
      <c r="C348" s="15" t="s">
        <v>373</v>
      </c>
      <c r="D348" s="8" t="s">
        <v>370</v>
      </c>
      <c r="E348" s="8" t="s">
        <v>155</v>
      </c>
      <c r="F348" s="16" t="s">
        <v>364</v>
      </c>
      <c r="G348" s="23" t="str">
        <f>VLOOKUP(B348,'[2]Sheet1'!$C$2:$F$384,3,0)</f>
        <v>3004 31 10</v>
      </c>
      <c r="H348" s="23">
        <f>VLOOKUP(B348,'[2]Sheet1'!$C$2:$F$384,4,0)</f>
        <v>0.05</v>
      </c>
      <c r="I348" s="24">
        <v>1250</v>
      </c>
      <c r="J348" s="25">
        <f t="shared" si="50"/>
        <v>190.48</v>
      </c>
      <c r="K348" s="25">
        <f t="shared" si="40"/>
        <v>1059.52</v>
      </c>
      <c r="L348" s="25">
        <f t="shared" si="45"/>
        <v>1000</v>
      </c>
      <c r="M348" s="25">
        <f t="shared" si="49"/>
        <v>80</v>
      </c>
      <c r="N348" s="25">
        <f t="shared" si="44"/>
        <v>920</v>
      </c>
      <c r="O348" s="25">
        <f t="shared" si="48"/>
        <v>59.52</v>
      </c>
    </row>
    <row r="349" spans="1:15" ht="18" customHeight="1">
      <c r="A349" s="8" t="s">
        <v>6</v>
      </c>
      <c r="B349" s="8">
        <v>2040000090</v>
      </c>
      <c r="C349" s="15" t="s">
        <v>374</v>
      </c>
      <c r="D349" s="8" t="s">
        <v>370</v>
      </c>
      <c r="E349" s="8" t="s">
        <v>155</v>
      </c>
      <c r="F349" s="16" t="s">
        <v>364</v>
      </c>
      <c r="G349" s="23" t="str">
        <f>VLOOKUP(B349,'[2]Sheet1'!$C$2:$F$384,3,0)</f>
        <v>3004 31 10</v>
      </c>
      <c r="H349" s="23">
        <f>VLOOKUP(B349,'[2]Sheet1'!$C$2:$F$384,4,0)</f>
        <v>0.05</v>
      </c>
      <c r="I349" s="24">
        <v>3362.22</v>
      </c>
      <c r="J349" s="25">
        <f t="shared" si="50"/>
        <v>512.34</v>
      </c>
      <c r="K349" s="25">
        <f t="shared" si="40"/>
        <v>2849.8799999999997</v>
      </c>
      <c r="L349" s="25">
        <f t="shared" si="45"/>
        <v>2689.7699999999995</v>
      </c>
      <c r="M349" s="25">
        <f t="shared" si="49"/>
        <v>215.18</v>
      </c>
      <c r="N349" s="25">
        <f t="shared" si="44"/>
        <v>2474.5899999999997</v>
      </c>
      <c r="O349" s="25">
        <f t="shared" si="48"/>
        <v>160.11</v>
      </c>
    </row>
    <row r="350" spans="1:15" ht="18" customHeight="1">
      <c r="A350" s="8" t="s">
        <v>6</v>
      </c>
      <c r="B350" s="8">
        <v>2040000092</v>
      </c>
      <c r="C350" s="15" t="s">
        <v>375</v>
      </c>
      <c r="D350" s="8" t="s">
        <v>188</v>
      </c>
      <c r="E350" s="8" t="s">
        <v>155</v>
      </c>
      <c r="F350" s="16" t="s">
        <v>364</v>
      </c>
      <c r="G350" s="23" t="str">
        <f>VLOOKUP(B350,'[2]Sheet1'!$C$2:$F$384,3,0)</f>
        <v>3004 31 10</v>
      </c>
      <c r="H350" s="23">
        <f>VLOOKUP(B350,'[2]Sheet1'!$C$2:$F$384,4,0)</f>
        <v>0.05</v>
      </c>
      <c r="I350" s="24">
        <v>1750</v>
      </c>
      <c r="J350" s="25">
        <f t="shared" si="50"/>
        <v>266.67</v>
      </c>
      <c r="K350" s="25">
        <f t="shared" si="40"/>
        <v>1483.33</v>
      </c>
      <c r="L350" s="25">
        <f t="shared" si="45"/>
        <v>1400</v>
      </c>
      <c r="M350" s="25">
        <f t="shared" si="49"/>
        <v>112</v>
      </c>
      <c r="N350" s="25">
        <f t="shared" si="44"/>
        <v>1288</v>
      </c>
      <c r="O350" s="25">
        <f t="shared" si="48"/>
        <v>83.33</v>
      </c>
    </row>
    <row r="351" spans="1:15" ht="18" customHeight="1">
      <c r="A351" s="8" t="s">
        <v>6</v>
      </c>
      <c r="B351" s="8">
        <v>2040000093</v>
      </c>
      <c r="C351" s="15" t="s">
        <v>376</v>
      </c>
      <c r="D351" s="8" t="s">
        <v>370</v>
      </c>
      <c r="E351" s="8" t="s">
        <v>155</v>
      </c>
      <c r="F351" s="16" t="s">
        <v>364</v>
      </c>
      <c r="G351" s="23" t="str">
        <f>VLOOKUP(B351,'[2]Sheet1'!$C$2:$F$384,3,0)</f>
        <v>3004 31 10</v>
      </c>
      <c r="H351" s="23">
        <f>VLOOKUP(B351,'[2]Sheet1'!$C$2:$F$384,4,0)</f>
        <v>0.05</v>
      </c>
      <c r="I351" s="24">
        <v>3369.6</v>
      </c>
      <c r="J351" s="25">
        <f t="shared" si="50"/>
        <v>513.46</v>
      </c>
      <c r="K351" s="25">
        <f aca="true" t="shared" si="51" ref="K351:K373">+I351-J351</f>
        <v>2856.14</v>
      </c>
      <c r="L351" s="25">
        <f t="shared" si="45"/>
        <v>2695.68</v>
      </c>
      <c r="M351" s="25">
        <f t="shared" si="49"/>
        <v>215.65</v>
      </c>
      <c r="N351" s="25">
        <f t="shared" si="44"/>
        <v>2480.0299999999997</v>
      </c>
      <c r="O351" s="25">
        <f t="shared" si="48"/>
        <v>160.46</v>
      </c>
    </row>
    <row r="352" spans="1:15" ht="15" customHeight="1">
      <c r="A352" s="8" t="s">
        <v>6</v>
      </c>
      <c r="B352" s="8">
        <v>2040000094</v>
      </c>
      <c r="C352" s="15" t="s">
        <v>377</v>
      </c>
      <c r="D352" s="8" t="s">
        <v>370</v>
      </c>
      <c r="E352" s="8" t="s">
        <v>155</v>
      </c>
      <c r="F352" s="16" t="s">
        <v>364</v>
      </c>
      <c r="G352" s="23" t="str">
        <f>VLOOKUP(B352,'[2]Sheet1'!$C$2:$F$384,3,0)</f>
        <v>3004 31 10</v>
      </c>
      <c r="H352" s="23">
        <f>VLOOKUP(B352,'[2]Sheet1'!$C$2:$F$384,4,0)</f>
        <v>0.05</v>
      </c>
      <c r="I352" s="24">
        <v>2650</v>
      </c>
      <c r="J352" s="25">
        <f t="shared" si="50"/>
        <v>403.81</v>
      </c>
      <c r="K352" s="25">
        <f t="shared" si="51"/>
        <v>2246.19</v>
      </c>
      <c r="L352" s="25">
        <f t="shared" si="45"/>
        <v>2120</v>
      </c>
      <c r="M352" s="25">
        <f t="shared" si="49"/>
        <v>169.6</v>
      </c>
      <c r="N352" s="25">
        <f t="shared" si="44"/>
        <v>1950.4</v>
      </c>
      <c r="O352" s="25">
        <f t="shared" si="48"/>
        <v>126.19</v>
      </c>
    </row>
    <row r="353" spans="1:15" ht="15" customHeight="1">
      <c r="A353" s="8" t="s">
        <v>6</v>
      </c>
      <c r="B353" s="8">
        <v>2040000095</v>
      </c>
      <c r="C353" s="15" t="s">
        <v>378</v>
      </c>
      <c r="D353" s="8" t="s">
        <v>370</v>
      </c>
      <c r="E353" s="8" t="s">
        <v>155</v>
      </c>
      <c r="F353" s="16" t="s">
        <v>364</v>
      </c>
      <c r="G353" s="23" t="str">
        <f>VLOOKUP(B353,'[2]Sheet1'!$C$2:$F$384,3,0)</f>
        <v>3004 31 10</v>
      </c>
      <c r="H353" s="23">
        <f>VLOOKUP(B353,'[2]Sheet1'!$C$2:$F$384,4,0)</f>
        <v>0.05</v>
      </c>
      <c r="I353" s="24">
        <v>2650</v>
      </c>
      <c r="J353" s="25">
        <f t="shared" si="50"/>
        <v>403.81</v>
      </c>
      <c r="K353" s="25">
        <f t="shared" si="51"/>
        <v>2246.19</v>
      </c>
      <c r="L353" s="25">
        <f t="shared" si="45"/>
        <v>2120</v>
      </c>
      <c r="M353" s="25">
        <f t="shared" si="49"/>
        <v>169.6</v>
      </c>
      <c r="N353" s="25">
        <f t="shared" si="44"/>
        <v>1950.4</v>
      </c>
      <c r="O353" s="25">
        <f t="shared" si="48"/>
        <v>126.19</v>
      </c>
    </row>
    <row r="354" spans="1:15" ht="15" customHeight="1">
      <c r="A354" s="8" t="s">
        <v>6</v>
      </c>
      <c r="B354" s="8">
        <v>2040000096</v>
      </c>
      <c r="C354" s="15" t="s">
        <v>358</v>
      </c>
      <c r="D354" s="8" t="s">
        <v>370</v>
      </c>
      <c r="E354" s="8" t="s">
        <v>155</v>
      </c>
      <c r="F354" s="16" t="s">
        <v>364</v>
      </c>
      <c r="G354" s="23" t="str">
        <f>VLOOKUP(B354,'[2]Sheet1'!$C$2:$F$384,3,0)</f>
        <v>3004 31 10</v>
      </c>
      <c r="H354" s="23">
        <f>VLOOKUP(B354,'[2]Sheet1'!$C$2:$F$384,4,0)</f>
        <v>0.05</v>
      </c>
      <c r="I354" s="24">
        <v>5450</v>
      </c>
      <c r="J354" s="25">
        <f t="shared" si="50"/>
        <v>830.48</v>
      </c>
      <c r="K354" s="25">
        <f t="shared" si="51"/>
        <v>4619.52</v>
      </c>
      <c r="L354" s="25">
        <f t="shared" si="45"/>
        <v>4360</v>
      </c>
      <c r="M354" s="25">
        <f t="shared" si="49"/>
        <v>348.8</v>
      </c>
      <c r="N354" s="25">
        <f t="shared" si="44"/>
        <v>4011.2000000000003</v>
      </c>
      <c r="O354" s="25">
        <f t="shared" si="48"/>
        <v>259.52</v>
      </c>
    </row>
    <row r="355" spans="1:15" ht="15" customHeight="1">
      <c r="A355" s="8" t="s">
        <v>6</v>
      </c>
      <c r="B355" s="8">
        <v>2040000097</v>
      </c>
      <c r="C355" s="15" t="s">
        <v>379</v>
      </c>
      <c r="D355" s="8" t="s">
        <v>183</v>
      </c>
      <c r="E355" s="8" t="s">
        <v>156</v>
      </c>
      <c r="F355" s="16" t="s">
        <v>364</v>
      </c>
      <c r="G355" s="23" t="str">
        <f>VLOOKUP(B355,'[2]Sheet1'!$C$2:$F$384,3,0)</f>
        <v>3004 90 99</v>
      </c>
      <c r="H355" s="23">
        <f>VLOOKUP(B355,'[2]Sheet1'!$C$2:$F$384,4,0)</f>
        <v>0.05</v>
      </c>
      <c r="I355" s="24">
        <v>900</v>
      </c>
      <c r="J355" s="25">
        <f aca="true" t="shared" si="52" ref="J355:J356">ROUND((I355-O355)*20%,2)</f>
        <v>171.43</v>
      </c>
      <c r="K355" s="25">
        <f t="shared" si="51"/>
        <v>728.5699999999999</v>
      </c>
      <c r="L355" s="25">
        <f t="shared" si="45"/>
        <v>685.7099999999999</v>
      </c>
      <c r="M355" s="25">
        <f>ROUND((K355-O355)*10%,2)</f>
        <v>68.57</v>
      </c>
      <c r="N355" s="25">
        <f t="shared" si="44"/>
        <v>617.14</v>
      </c>
      <c r="O355" s="25">
        <f t="shared" si="48"/>
        <v>42.86</v>
      </c>
    </row>
    <row r="356" spans="1:15" ht="15" customHeight="1">
      <c r="A356" s="8" t="s">
        <v>6</v>
      </c>
      <c r="B356" s="8">
        <v>2040000101</v>
      </c>
      <c r="C356" s="15" t="s">
        <v>380</v>
      </c>
      <c r="D356" s="8" t="s">
        <v>381</v>
      </c>
      <c r="E356" s="8" t="s">
        <v>382</v>
      </c>
      <c r="F356" s="16" t="s">
        <v>364</v>
      </c>
      <c r="G356" s="23" t="str">
        <f>VLOOKUP(B356,'[2]Sheet1'!$C$2:$F$384,3,0)</f>
        <v>3004 31 90</v>
      </c>
      <c r="H356" s="23">
        <f>VLOOKUP(B356,'[2]Sheet1'!$C$2:$F$384,4,0)</f>
        <v>0.12</v>
      </c>
      <c r="I356" s="24">
        <v>4840</v>
      </c>
      <c r="J356" s="25">
        <f t="shared" si="52"/>
        <v>864.29</v>
      </c>
      <c r="K356" s="25">
        <f t="shared" si="51"/>
        <v>3975.71</v>
      </c>
      <c r="L356" s="25">
        <f t="shared" si="45"/>
        <v>3457.14</v>
      </c>
      <c r="M356" s="25">
        <f>ROUND((K356-O356)*10%,2)</f>
        <v>345.71</v>
      </c>
      <c r="N356" s="25">
        <f t="shared" si="44"/>
        <v>3111.43</v>
      </c>
      <c r="O356" s="25">
        <f>ROUND(I356*12%/112%,2)</f>
        <v>518.57</v>
      </c>
    </row>
    <row r="357" spans="1:15" ht="18" customHeight="1">
      <c r="A357" s="8" t="s">
        <v>6</v>
      </c>
      <c r="B357" s="8">
        <v>2040000102</v>
      </c>
      <c r="C357" s="15" t="s">
        <v>383</v>
      </c>
      <c r="D357" s="8" t="s">
        <v>370</v>
      </c>
      <c r="E357" s="8" t="s">
        <v>155</v>
      </c>
      <c r="F357" s="16" t="s">
        <v>364</v>
      </c>
      <c r="G357" s="23" t="str">
        <f>VLOOKUP(B357,'[2]Sheet1'!$C$2:$F$384,3,0)</f>
        <v>3004 31 10</v>
      </c>
      <c r="H357" s="23">
        <f>VLOOKUP(B357,'[2]Sheet1'!$C$2:$F$384,4,0)</f>
        <v>0.05</v>
      </c>
      <c r="I357" s="24">
        <v>1950</v>
      </c>
      <c r="J357" s="25">
        <f aca="true" t="shared" si="53" ref="J357:J362">ROUND((I357-O357)*16%,2)</f>
        <v>297.14</v>
      </c>
      <c r="K357" s="25">
        <f t="shared" si="51"/>
        <v>1652.8600000000001</v>
      </c>
      <c r="L357" s="25">
        <f t="shared" si="45"/>
        <v>1560.0000000000002</v>
      </c>
      <c r="M357" s="25">
        <f aca="true" t="shared" si="54" ref="M357:M362">ROUND((K357-O357)*8%,2)</f>
        <v>124.8</v>
      </c>
      <c r="N357" s="25">
        <f t="shared" si="44"/>
        <v>1435.2000000000003</v>
      </c>
      <c r="O357" s="25">
        <f aca="true" t="shared" si="55" ref="O357:O362">ROUND(I357*5%/105%,2)</f>
        <v>92.86</v>
      </c>
    </row>
    <row r="358" spans="1:15" ht="18" customHeight="1">
      <c r="A358" s="8" t="s">
        <v>6</v>
      </c>
      <c r="B358" s="8">
        <v>2040000103</v>
      </c>
      <c r="C358" s="15" t="s">
        <v>384</v>
      </c>
      <c r="D358" s="8" t="s">
        <v>370</v>
      </c>
      <c r="E358" s="8" t="s">
        <v>155</v>
      </c>
      <c r="F358" s="16" t="s">
        <v>364</v>
      </c>
      <c r="G358" s="23" t="str">
        <f>VLOOKUP(B358,'[2]Sheet1'!$C$2:$F$384,3,0)</f>
        <v>3004 31 10</v>
      </c>
      <c r="H358" s="23">
        <f>VLOOKUP(B358,'[2]Sheet1'!$C$2:$F$384,4,0)</f>
        <v>0.05</v>
      </c>
      <c r="I358" s="24">
        <v>1950</v>
      </c>
      <c r="J358" s="25">
        <f t="shared" si="53"/>
        <v>297.14</v>
      </c>
      <c r="K358" s="25">
        <f t="shared" si="51"/>
        <v>1652.8600000000001</v>
      </c>
      <c r="L358" s="25">
        <f t="shared" si="45"/>
        <v>1560.0000000000002</v>
      </c>
      <c r="M358" s="25">
        <f t="shared" si="54"/>
        <v>124.8</v>
      </c>
      <c r="N358" s="25">
        <f t="shared" si="44"/>
        <v>1435.2000000000003</v>
      </c>
      <c r="O358" s="25">
        <f t="shared" si="55"/>
        <v>92.86</v>
      </c>
    </row>
    <row r="359" spans="1:15" ht="18" customHeight="1">
      <c r="A359" s="8" t="s">
        <v>6</v>
      </c>
      <c r="B359" s="8">
        <v>2040000104</v>
      </c>
      <c r="C359" s="15" t="s">
        <v>385</v>
      </c>
      <c r="D359" s="8" t="s">
        <v>370</v>
      </c>
      <c r="E359" s="8" t="s">
        <v>155</v>
      </c>
      <c r="F359" s="16" t="s">
        <v>364</v>
      </c>
      <c r="G359" s="23" t="str">
        <f>VLOOKUP(B359,'[2]Sheet1'!$C$2:$F$384,3,0)</f>
        <v>3004 31 10</v>
      </c>
      <c r="H359" s="23">
        <f>VLOOKUP(B359,'[2]Sheet1'!$C$2:$F$384,4,0)</f>
        <v>0.05</v>
      </c>
      <c r="I359" s="24">
        <v>1950</v>
      </c>
      <c r="J359" s="25">
        <f t="shared" si="53"/>
        <v>297.14</v>
      </c>
      <c r="K359" s="25">
        <f t="shared" si="51"/>
        <v>1652.8600000000001</v>
      </c>
      <c r="L359" s="25">
        <f t="shared" si="45"/>
        <v>1560.0000000000002</v>
      </c>
      <c r="M359" s="25">
        <f t="shared" si="54"/>
        <v>124.8</v>
      </c>
      <c r="N359" s="25">
        <f t="shared" si="44"/>
        <v>1435.2000000000003</v>
      </c>
      <c r="O359" s="25">
        <f t="shared" si="55"/>
        <v>92.86</v>
      </c>
    </row>
    <row r="360" spans="1:15" ht="18" customHeight="1">
      <c r="A360" s="8" t="s">
        <v>6</v>
      </c>
      <c r="B360" s="8">
        <v>2040003369</v>
      </c>
      <c r="C360" s="15" t="s">
        <v>386</v>
      </c>
      <c r="D360" s="8" t="s">
        <v>370</v>
      </c>
      <c r="E360" s="8" t="s">
        <v>155</v>
      </c>
      <c r="F360" s="16" t="s">
        <v>364</v>
      </c>
      <c r="G360" s="23" t="str">
        <f>VLOOKUP(B360,'[2]Sheet1'!$C$2:$F$384,3,0)</f>
        <v>3004 31 10</v>
      </c>
      <c r="H360" s="23">
        <f>VLOOKUP(B360,'[2]Sheet1'!$C$2:$F$384,4,0)</f>
        <v>0.05</v>
      </c>
      <c r="I360" s="24">
        <v>3388</v>
      </c>
      <c r="J360" s="25">
        <f t="shared" si="53"/>
        <v>516.27</v>
      </c>
      <c r="K360" s="25">
        <f t="shared" si="51"/>
        <v>2871.73</v>
      </c>
      <c r="L360" s="25">
        <f t="shared" si="45"/>
        <v>2710.4</v>
      </c>
      <c r="M360" s="25">
        <f t="shared" si="54"/>
        <v>216.83</v>
      </c>
      <c r="N360" s="25">
        <f t="shared" si="44"/>
        <v>2493.57</v>
      </c>
      <c r="O360" s="25">
        <f t="shared" si="55"/>
        <v>161.33</v>
      </c>
    </row>
    <row r="361" spans="1:15" ht="18" customHeight="1">
      <c r="A361" s="8" t="s">
        <v>6</v>
      </c>
      <c r="B361" s="8">
        <v>2040005177</v>
      </c>
      <c r="C361" s="15" t="s">
        <v>387</v>
      </c>
      <c r="D361" s="8" t="s">
        <v>381</v>
      </c>
      <c r="E361" s="8" t="s">
        <v>155</v>
      </c>
      <c r="F361" s="16" t="s">
        <v>364</v>
      </c>
      <c r="G361" s="23" t="str">
        <f>VLOOKUP(B361,'[2]Sheet1'!$C$2:$F$384,3,0)</f>
        <v>3004 31 10</v>
      </c>
      <c r="H361" s="23">
        <f>VLOOKUP(B361,'[2]Sheet1'!$C$2:$F$384,4,0)</f>
        <v>0.05</v>
      </c>
      <c r="I361" s="24">
        <v>1750</v>
      </c>
      <c r="J361" s="25">
        <f t="shared" si="53"/>
        <v>266.67</v>
      </c>
      <c r="K361" s="25">
        <f t="shared" si="51"/>
        <v>1483.33</v>
      </c>
      <c r="L361" s="25">
        <f t="shared" si="45"/>
        <v>1400</v>
      </c>
      <c r="M361" s="25">
        <f t="shared" si="54"/>
        <v>112</v>
      </c>
      <c r="N361" s="25">
        <f t="shared" si="44"/>
        <v>1288</v>
      </c>
      <c r="O361" s="25">
        <f t="shared" si="55"/>
        <v>83.33</v>
      </c>
    </row>
    <row r="362" spans="1:15" ht="18" customHeight="1">
      <c r="A362" s="8" t="s">
        <v>6</v>
      </c>
      <c r="B362" s="8">
        <v>2040004501</v>
      </c>
      <c r="C362" s="15" t="s">
        <v>388</v>
      </c>
      <c r="D362" s="8"/>
      <c r="E362" s="8"/>
      <c r="F362" s="16" t="s">
        <v>364</v>
      </c>
      <c r="G362" s="23" t="str">
        <f>VLOOKUP(B362,'[2]Sheet1'!$C$2:$F$384,3,0)</f>
        <v>3004 31 10</v>
      </c>
      <c r="H362" s="23">
        <f>VLOOKUP(B362,'[2]Sheet1'!$C$2:$F$384,4,0)</f>
        <v>0.05</v>
      </c>
      <c r="I362" s="24">
        <v>1850</v>
      </c>
      <c r="J362" s="25">
        <f t="shared" si="53"/>
        <v>281.9</v>
      </c>
      <c r="K362" s="25">
        <f t="shared" si="51"/>
        <v>1568.1</v>
      </c>
      <c r="L362" s="25">
        <f t="shared" si="45"/>
        <v>1480</v>
      </c>
      <c r="M362" s="25">
        <f t="shared" si="54"/>
        <v>118.4</v>
      </c>
      <c r="N362" s="25">
        <f t="shared" si="44"/>
        <v>1361.6</v>
      </c>
      <c r="O362" s="25">
        <f t="shared" si="55"/>
        <v>88.1</v>
      </c>
    </row>
    <row r="363" spans="1:15" ht="18" customHeight="1">
      <c r="A363" s="8" t="s">
        <v>6</v>
      </c>
      <c r="B363" s="8">
        <v>2040000105</v>
      </c>
      <c r="C363" s="15" t="s">
        <v>389</v>
      </c>
      <c r="D363" s="8"/>
      <c r="E363" s="8"/>
      <c r="F363" s="16" t="s">
        <v>364</v>
      </c>
      <c r="G363" s="23" t="str">
        <f>VLOOKUP(B363,'[2]Sheet1'!$C$2:$F$384,3,0)</f>
        <v>9018 39 90</v>
      </c>
      <c r="H363" s="23">
        <f>VLOOKUP(B363,'[2]Sheet1'!$C$2:$F$384,4,0)</f>
        <v>0.12</v>
      </c>
      <c r="I363" s="24">
        <v>675</v>
      </c>
      <c r="J363" s="25">
        <f aca="true" t="shared" si="56" ref="J363">ROUND((I363-O363)*20%,2)</f>
        <v>120.54</v>
      </c>
      <c r="K363" s="25">
        <f t="shared" si="51"/>
        <v>554.46</v>
      </c>
      <c r="L363" s="25">
        <f t="shared" si="45"/>
        <v>482.14000000000004</v>
      </c>
      <c r="M363" s="25">
        <f>ROUND((K363-O363)*10%,2)</f>
        <v>48.21</v>
      </c>
      <c r="N363" s="25">
        <f t="shared" si="44"/>
        <v>433.93000000000006</v>
      </c>
      <c r="O363" s="25">
        <f>ROUND(I363*12%/112%,2)</f>
        <v>72.32</v>
      </c>
    </row>
    <row r="364" spans="1:15" ht="18" customHeight="1">
      <c r="A364" s="8" t="s">
        <v>6</v>
      </c>
      <c r="B364" s="8">
        <v>2040000100</v>
      </c>
      <c r="C364" s="15" t="s">
        <v>390</v>
      </c>
      <c r="D364" s="8"/>
      <c r="E364" s="8"/>
      <c r="F364" s="16" t="s">
        <v>364</v>
      </c>
      <c r="G364" s="23" t="str">
        <f>VLOOKUP(B364,'[2]Sheet1'!$C$2:$F$384,3,0)</f>
        <v>9018 32 90</v>
      </c>
      <c r="H364" s="23">
        <f>VLOOKUP(B364,'[2]Sheet1'!$C$2:$F$384,4,0)</f>
        <v>0.12</v>
      </c>
      <c r="I364" s="24">
        <v>1250</v>
      </c>
      <c r="J364" s="25">
        <f>ROUND((I364-O364)*12%,2)</f>
        <v>133.93</v>
      </c>
      <c r="K364" s="25">
        <f t="shared" si="51"/>
        <v>1116.07</v>
      </c>
      <c r="L364" s="25">
        <f t="shared" si="45"/>
        <v>982.1399999999999</v>
      </c>
      <c r="M364" s="25">
        <f>ROUND((K364-O364)*7%,2)</f>
        <v>68.75</v>
      </c>
      <c r="N364" s="25">
        <f t="shared" si="44"/>
        <v>913.3899999999999</v>
      </c>
      <c r="O364" s="25">
        <f>ROUND(I364*12%/112%,2)</f>
        <v>133.93</v>
      </c>
    </row>
    <row r="365" spans="1:15" ht="18" customHeight="1">
      <c r="A365" s="8" t="s">
        <v>6</v>
      </c>
      <c r="B365" s="8">
        <v>2040006119</v>
      </c>
      <c r="C365" s="15" t="s">
        <v>362</v>
      </c>
      <c r="D365" s="8"/>
      <c r="E365" s="8"/>
      <c r="F365" s="16" t="s">
        <v>364</v>
      </c>
      <c r="G365" s="23" t="str">
        <f>VLOOKUP(B365,'[2]Sheet1'!$C$2:$F$384,3,0)</f>
        <v>3004 90 99</v>
      </c>
      <c r="H365" s="23">
        <f>VLOOKUP(B365,'[2]Sheet1'!$C$2:$F$384,4,0)</f>
        <v>0.05</v>
      </c>
      <c r="I365" s="24">
        <v>46400</v>
      </c>
      <c r="J365" s="25">
        <f aca="true" t="shared" si="57" ref="J365:J368">ROUND((I365-O365)*20%,2)</f>
        <v>8838.1</v>
      </c>
      <c r="K365" s="25">
        <f t="shared" si="51"/>
        <v>37561.9</v>
      </c>
      <c r="L365" s="25">
        <f t="shared" si="45"/>
        <v>35352.380000000005</v>
      </c>
      <c r="M365" s="25">
        <f>ROUND((K365-O365)*10%,2)</f>
        <v>3535.24</v>
      </c>
      <c r="N365" s="25">
        <f t="shared" si="44"/>
        <v>31817.140000000003</v>
      </c>
      <c r="O365" s="25">
        <f>ROUND(I365*5%/105%,2)</f>
        <v>2209.52</v>
      </c>
    </row>
    <row r="366" spans="1:15" ht="18" customHeight="1">
      <c r="A366" s="8" t="s">
        <v>6</v>
      </c>
      <c r="B366" s="8">
        <v>2040006116</v>
      </c>
      <c r="C366" s="15" t="s">
        <v>359</v>
      </c>
      <c r="D366" s="8"/>
      <c r="E366" s="8"/>
      <c r="F366" s="16" t="s">
        <v>364</v>
      </c>
      <c r="G366" s="23" t="str">
        <f>VLOOKUP(B366,'[2]Sheet1'!$C$2:$F$384,3,0)</f>
        <v>3004 90 99</v>
      </c>
      <c r="H366" s="23">
        <f>VLOOKUP(B366,'[2]Sheet1'!$C$2:$F$384,4,0)</f>
        <v>0.05</v>
      </c>
      <c r="I366" s="24">
        <v>69600</v>
      </c>
      <c r="J366" s="25">
        <f t="shared" si="57"/>
        <v>13257.14</v>
      </c>
      <c r="K366" s="25">
        <f t="shared" si="51"/>
        <v>56342.86</v>
      </c>
      <c r="L366" s="25">
        <f t="shared" si="45"/>
        <v>53028.57</v>
      </c>
      <c r="M366" s="25">
        <f>ROUND((K366-O366)*10%,2)</f>
        <v>5302.86</v>
      </c>
      <c r="N366" s="25">
        <f t="shared" si="44"/>
        <v>47725.71</v>
      </c>
      <c r="O366" s="25">
        <f>ROUND(I366*5%/105%,2)</f>
        <v>3314.29</v>
      </c>
    </row>
    <row r="367" spans="1:15" ht="18" customHeight="1">
      <c r="A367" s="8" t="s">
        <v>6</v>
      </c>
      <c r="B367" s="8">
        <v>2040006117</v>
      </c>
      <c r="C367" s="15" t="s">
        <v>360</v>
      </c>
      <c r="D367" s="8"/>
      <c r="E367" s="8"/>
      <c r="F367" s="16" t="s">
        <v>364</v>
      </c>
      <c r="G367" s="23" t="str">
        <f>VLOOKUP(B367,'[2]Sheet1'!$C$2:$F$384,3,0)</f>
        <v>3004 90 99</v>
      </c>
      <c r="H367" s="23">
        <f>VLOOKUP(B367,'[2]Sheet1'!$C$2:$F$384,4,0)</f>
        <v>0.05</v>
      </c>
      <c r="I367" s="24">
        <v>11600</v>
      </c>
      <c r="J367" s="25">
        <f t="shared" si="57"/>
        <v>2209.52</v>
      </c>
      <c r="K367" s="25">
        <f t="shared" si="51"/>
        <v>9390.48</v>
      </c>
      <c r="L367" s="25">
        <f t="shared" si="45"/>
        <v>8838.1</v>
      </c>
      <c r="M367" s="25">
        <f>ROUND((K367-O367)*10%,2)</f>
        <v>883.81</v>
      </c>
      <c r="N367" s="25">
        <f t="shared" si="44"/>
        <v>7954.29</v>
      </c>
      <c r="O367" s="25">
        <f>ROUND(I367*5%/105%,2)</f>
        <v>552.38</v>
      </c>
    </row>
    <row r="368" spans="1:15" ht="18" customHeight="1">
      <c r="A368" s="8" t="s">
        <v>6</v>
      </c>
      <c r="B368" s="8">
        <v>2040006118</v>
      </c>
      <c r="C368" s="15" t="s">
        <v>361</v>
      </c>
      <c r="D368" s="8"/>
      <c r="E368" s="8"/>
      <c r="F368" s="16" t="s">
        <v>364</v>
      </c>
      <c r="G368" s="23" t="str">
        <f>VLOOKUP(B368,'[2]Sheet1'!$C$2:$F$384,3,0)</f>
        <v>3004 90 99</v>
      </c>
      <c r="H368" s="23">
        <f>VLOOKUP(B368,'[2]Sheet1'!$C$2:$F$384,4,0)</f>
        <v>0.05</v>
      </c>
      <c r="I368" s="24">
        <v>23200</v>
      </c>
      <c r="J368" s="25">
        <f t="shared" si="57"/>
        <v>4419.05</v>
      </c>
      <c r="K368" s="25">
        <f t="shared" si="51"/>
        <v>18780.95</v>
      </c>
      <c r="L368" s="25">
        <f t="shared" si="45"/>
        <v>17676.190000000002</v>
      </c>
      <c r="M368" s="25">
        <f>ROUND((K368-O368)*10%,2)</f>
        <v>1767.62</v>
      </c>
      <c r="N368" s="25">
        <f t="shared" si="44"/>
        <v>15908.570000000002</v>
      </c>
      <c r="O368" s="25">
        <f>ROUND(I368*5%/105%,2)</f>
        <v>1104.76</v>
      </c>
    </row>
    <row r="369" spans="1:15" ht="18" customHeight="1">
      <c r="A369" s="8" t="s">
        <v>6</v>
      </c>
      <c r="B369" s="8">
        <v>2040006366</v>
      </c>
      <c r="C369" s="15" t="s">
        <v>391</v>
      </c>
      <c r="D369" s="8"/>
      <c r="E369" s="8"/>
      <c r="F369" s="16" t="s">
        <v>364</v>
      </c>
      <c r="G369" s="23" t="str">
        <f>VLOOKUP(B369,'[2]Sheet1'!$C$2:$F$384,3,0)</f>
        <v>3004 31 10</v>
      </c>
      <c r="H369" s="23">
        <f>VLOOKUP(B369,'[2]Sheet1'!$C$2:$F$384,4,0)</f>
        <v>0.05</v>
      </c>
      <c r="I369" s="24">
        <v>2890</v>
      </c>
      <c r="J369" s="25">
        <f aca="true" t="shared" si="58" ref="J369">ROUND((I369-O369)*16%,2)</f>
        <v>440.38</v>
      </c>
      <c r="K369" s="25">
        <f t="shared" si="51"/>
        <v>2449.62</v>
      </c>
      <c r="L369" s="25">
        <f t="shared" si="45"/>
        <v>2312</v>
      </c>
      <c r="M369" s="25">
        <f>ROUND((K369-O369)*8%,2)</f>
        <v>184.96</v>
      </c>
      <c r="N369" s="25">
        <f t="shared" si="44"/>
        <v>2127.04</v>
      </c>
      <c r="O369" s="25">
        <f>ROUND(I369*5%/105%,2)</f>
        <v>137.62</v>
      </c>
    </row>
    <row r="370" spans="1:15" ht="18" customHeight="1">
      <c r="A370" s="8" t="s">
        <v>6</v>
      </c>
      <c r="B370" s="8">
        <v>2040006485</v>
      </c>
      <c r="C370" s="15" t="s">
        <v>392</v>
      </c>
      <c r="D370" s="8"/>
      <c r="E370" s="8"/>
      <c r="F370" s="16" t="s">
        <v>364</v>
      </c>
      <c r="G370" s="23" t="str">
        <f>VLOOKUP(B370,'[2]Sheet1'!$C$2:$F$384,3,0)</f>
        <v>3004 31 90</v>
      </c>
      <c r="H370" s="23">
        <f>VLOOKUP(B370,'[2]Sheet1'!$C$2:$F$384,4,0)</f>
        <v>0.12</v>
      </c>
      <c r="I370" s="24">
        <v>4740</v>
      </c>
      <c r="J370" s="25">
        <f aca="true" t="shared" si="59" ref="J370">ROUND((I370-O370)*20%,2)</f>
        <v>846.43</v>
      </c>
      <c r="K370" s="25">
        <f t="shared" si="51"/>
        <v>3893.57</v>
      </c>
      <c r="L370" s="25">
        <f t="shared" si="45"/>
        <v>3385.71</v>
      </c>
      <c r="M370" s="25">
        <f>ROUND((K370-O370)*10%,2)</f>
        <v>338.57</v>
      </c>
      <c r="N370" s="25">
        <f t="shared" si="44"/>
        <v>3047.14</v>
      </c>
      <c r="O370" s="25">
        <f>ROUND(I370*12%/112%,2)</f>
        <v>507.86</v>
      </c>
    </row>
    <row r="371" spans="1:15" ht="18" customHeight="1">
      <c r="A371" s="8" t="s">
        <v>6</v>
      </c>
      <c r="B371" s="8">
        <v>2040006451</v>
      </c>
      <c r="C371" s="15" t="s">
        <v>393</v>
      </c>
      <c r="D371" s="8"/>
      <c r="E371" s="8"/>
      <c r="F371" s="16" t="s">
        <v>364</v>
      </c>
      <c r="G371" s="23" t="str">
        <f>VLOOKUP(B371,'[2]Sheet1'!$C$2:$F$384,3,0)</f>
        <v>3004 90 99</v>
      </c>
      <c r="H371" s="23">
        <f>VLOOKUP(B371,'[2]Sheet1'!$C$2:$F$384,4,0)</f>
        <v>0.05</v>
      </c>
      <c r="I371" s="24">
        <v>45750</v>
      </c>
      <c r="J371" s="25">
        <f>ROUND((I371-O371)*10%,2)</f>
        <v>4357.14</v>
      </c>
      <c r="K371" s="25">
        <f t="shared" si="51"/>
        <v>41392.86</v>
      </c>
      <c r="L371" s="25">
        <f t="shared" si="45"/>
        <v>39214.29</v>
      </c>
      <c r="M371" s="25">
        <f>ROUND((K371-O371)*5%,2)</f>
        <v>1960.71</v>
      </c>
      <c r="N371" s="25">
        <f t="shared" si="44"/>
        <v>37253.58</v>
      </c>
      <c r="O371" s="25">
        <f>ROUND(I371*5%/105%,2)</f>
        <v>2178.57</v>
      </c>
    </row>
    <row r="372" spans="1:15" ht="18" customHeight="1">
      <c r="A372" s="8" t="s">
        <v>6</v>
      </c>
      <c r="B372" s="8">
        <v>2040006452</v>
      </c>
      <c r="C372" s="15" t="s">
        <v>394</v>
      </c>
      <c r="D372" s="8"/>
      <c r="E372" s="8"/>
      <c r="F372" s="16" t="s">
        <v>364</v>
      </c>
      <c r="G372" s="23" t="str">
        <f>VLOOKUP(B372,'[2]Sheet1'!$C$2:$F$384,3,0)</f>
        <v>3004 90 99</v>
      </c>
      <c r="H372" s="23">
        <f>VLOOKUP(B372,'[2]Sheet1'!$C$2:$F$384,4,0)</f>
        <v>0.05</v>
      </c>
      <c r="I372" s="24">
        <v>91500</v>
      </c>
      <c r="J372" s="25">
        <f>ROUND((I372-O372)*10%,2)</f>
        <v>8714.29</v>
      </c>
      <c r="K372" s="25">
        <f t="shared" si="51"/>
        <v>82785.70999999999</v>
      </c>
      <c r="L372" s="25">
        <f t="shared" si="45"/>
        <v>78428.56999999999</v>
      </c>
      <c r="M372" s="25">
        <f>ROUND((K372-O372)*5%,2)</f>
        <v>3921.43</v>
      </c>
      <c r="N372" s="25">
        <f t="shared" si="44"/>
        <v>74507.14</v>
      </c>
      <c r="O372" s="25">
        <f>ROUND(I372*5%/105%,2)</f>
        <v>4357.14</v>
      </c>
    </row>
    <row r="373" spans="1:15" ht="18" customHeight="1">
      <c r="A373" s="8" t="s">
        <v>6</v>
      </c>
      <c r="B373" s="8">
        <v>2040006486</v>
      </c>
      <c r="C373" s="15" t="s">
        <v>395</v>
      </c>
      <c r="D373" s="8"/>
      <c r="E373" s="8"/>
      <c r="F373" s="16" t="s">
        <v>364</v>
      </c>
      <c r="G373" s="23" t="str">
        <f>VLOOKUP(B373,'[2]Sheet1'!$C$2:$F$384,3,0)</f>
        <v>3004 31 10</v>
      </c>
      <c r="H373" s="23">
        <f>VLOOKUP(B373,'[2]Sheet1'!$C$2:$F$384,4,0)</f>
        <v>0.05</v>
      </c>
      <c r="I373" s="24">
        <v>6800</v>
      </c>
      <c r="J373" s="25">
        <f aca="true" t="shared" si="60" ref="J373">ROUND((I373-O373)*16%,2)</f>
        <v>1036.19</v>
      </c>
      <c r="K373" s="25">
        <f t="shared" si="51"/>
        <v>5763.8099999999995</v>
      </c>
      <c r="L373" s="25">
        <f t="shared" si="45"/>
        <v>5439.999999999999</v>
      </c>
      <c r="M373" s="25">
        <f>ROUND((K373-O373)*8%,2)</f>
        <v>435.2</v>
      </c>
      <c r="N373" s="25">
        <f t="shared" si="44"/>
        <v>5004.799999999999</v>
      </c>
      <c r="O373" s="25">
        <f>ROUND(I373*5%/105%,2)</f>
        <v>323.81</v>
      </c>
    </row>
    <row r="374" spans="1:15" ht="18" customHeight="1">
      <c r="A374" s="8" t="s">
        <v>6</v>
      </c>
      <c r="B374" s="8">
        <v>2040004185</v>
      </c>
      <c r="C374" s="9" t="s">
        <v>410</v>
      </c>
      <c r="D374" s="8" t="s">
        <v>411</v>
      </c>
      <c r="E374" s="8" t="s">
        <v>412</v>
      </c>
      <c r="F374" s="8" t="s">
        <v>23</v>
      </c>
      <c r="G374" s="23" t="str">
        <f>VLOOKUP(B374,'[2]Sheet1'!$C$2:$F$384,3,0)</f>
        <v>2106 90 99</v>
      </c>
      <c r="H374" s="23">
        <f>VLOOKUP(B374,'[2]Sheet1'!$C$2:$F$384,4,0)</f>
        <v>0.28</v>
      </c>
      <c r="I374" s="24">
        <v>310</v>
      </c>
      <c r="J374" s="25">
        <f t="shared" si="42"/>
        <v>48.44</v>
      </c>
      <c r="K374" s="24">
        <f aca="true" t="shared" si="61" ref="K374:K378">+I374-J374</f>
        <v>261.56</v>
      </c>
      <c r="L374" s="25">
        <f t="shared" si="45"/>
        <v>193.75</v>
      </c>
      <c r="M374" s="24">
        <f>ROUND((K374-O374)*10%,2)</f>
        <v>19.38</v>
      </c>
      <c r="N374" s="24">
        <f t="shared" si="44"/>
        <v>174.37</v>
      </c>
      <c r="O374" s="24">
        <f>ROUND(I374*28%/128%,2)</f>
        <v>67.81</v>
      </c>
    </row>
    <row r="375" spans="1:15" ht="18" customHeight="1">
      <c r="A375" s="8" t="s">
        <v>6</v>
      </c>
      <c r="B375" s="8">
        <v>2040005855</v>
      </c>
      <c r="C375" s="9" t="s">
        <v>413</v>
      </c>
      <c r="D375" s="8" t="s">
        <v>414</v>
      </c>
      <c r="E375" s="8" t="s">
        <v>415</v>
      </c>
      <c r="F375" s="8" t="s">
        <v>17</v>
      </c>
      <c r="G375" s="23" t="str">
        <f>VLOOKUP(B375,'[2]Sheet1'!$C$2:$F$384,3,0)</f>
        <v>2106 90 99</v>
      </c>
      <c r="H375" s="23">
        <f>VLOOKUP(B375,'[2]Sheet1'!$C$2:$F$384,4,0)</f>
        <v>0.28</v>
      </c>
      <c r="I375" s="24">
        <v>750</v>
      </c>
      <c r="J375" s="25">
        <f t="shared" si="42"/>
        <v>117.19</v>
      </c>
      <c r="K375" s="24">
        <f t="shared" si="61"/>
        <v>632.81</v>
      </c>
      <c r="L375" s="25">
        <f t="shared" si="45"/>
        <v>468.74999999999994</v>
      </c>
      <c r="M375" s="24">
        <f>ROUND((K375-O375)*10%,2)</f>
        <v>46.88</v>
      </c>
      <c r="N375" s="24">
        <f t="shared" si="44"/>
        <v>421.86999999999995</v>
      </c>
      <c r="O375" s="24">
        <f>ROUND(I375*28%/128%,2)</f>
        <v>164.06</v>
      </c>
    </row>
    <row r="376" spans="1:15" ht="18" customHeight="1">
      <c r="A376" s="8" t="s">
        <v>6</v>
      </c>
      <c r="B376" s="8">
        <v>2040006635</v>
      </c>
      <c r="C376" s="9" t="s">
        <v>416</v>
      </c>
      <c r="D376" s="8" t="s">
        <v>77</v>
      </c>
      <c r="E376" s="8" t="s">
        <v>16</v>
      </c>
      <c r="F376" s="8" t="s">
        <v>48</v>
      </c>
      <c r="G376" s="23" t="str">
        <f>VLOOKUP(B376,'[2]Sheet1'!$C$2:$F$384,3,0)</f>
        <v>2106 90 99</v>
      </c>
      <c r="H376" s="23">
        <f>VLOOKUP(B376,'[2]Sheet1'!$C$2:$F$384,4,0)</f>
        <v>0.28</v>
      </c>
      <c r="I376" s="24">
        <v>120</v>
      </c>
      <c r="J376" s="25">
        <f t="shared" si="42"/>
        <v>18.75</v>
      </c>
      <c r="K376" s="24">
        <f t="shared" si="61"/>
        <v>101.25</v>
      </c>
      <c r="L376" s="25">
        <f t="shared" si="45"/>
        <v>75</v>
      </c>
      <c r="M376" s="24">
        <f>ROUND((K376-O376)*10%,2)</f>
        <v>7.5</v>
      </c>
      <c r="N376" s="24">
        <f t="shared" si="44"/>
        <v>67.5</v>
      </c>
      <c r="O376" s="24">
        <f>ROUND(I376*28%/128%,2)</f>
        <v>26.25</v>
      </c>
    </row>
    <row r="377" spans="1:15" ht="18" customHeight="1">
      <c r="A377" s="8" t="s">
        <v>6</v>
      </c>
      <c r="B377" s="8">
        <v>2040006675</v>
      </c>
      <c r="C377" s="9" t="s">
        <v>417</v>
      </c>
      <c r="D377" s="8"/>
      <c r="E377" s="8"/>
      <c r="F377" s="8" t="s">
        <v>29</v>
      </c>
      <c r="G377" s="23" t="str">
        <f>VLOOKUP(B377,'[2]Sheet1'!$C$2:$F$384,3,0)</f>
        <v>3304 91 90</v>
      </c>
      <c r="H377" s="23">
        <f>VLOOKUP(B377,'[2]Sheet1'!$C$2:$F$384,4,0)</f>
        <v>0.28</v>
      </c>
      <c r="I377" s="24">
        <v>175</v>
      </c>
      <c r="J377" s="25">
        <f t="shared" si="42"/>
        <v>27.34</v>
      </c>
      <c r="K377" s="24">
        <f t="shared" si="61"/>
        <v>147.66</v>
      </c>
      <c r="L377" s="25">
        <f t="shared" si="45"/>
        <v>109.38</v>
      </c>
      <c r="M377" s="24">
        <f>ROUND((K377-O377)*10%,2)</f>
        <v>10.94</v>
      </c>
      <c r="N377" s="24">
        <f t="shared" si="44"/>
        <v>98.44</v>
      </c>
      <c r="O377" s="24">
        <f>ROUND(I377*28%/128%,2)</f>
        <v>38.28</v>
      </c>
    </row>
    <row r="378" spans="1:15" ht="18" customHeight="1">
      <c r="A378" s="8" t="s">
        <v>6</v>
      </c>
      <c r="B378" s="8">
        <v>2040006736</v>
      </c>
      <c r="C378" s="9" t="s">
        <v>418</v>
      </c>
      <c r="D378" s="8" t="s">
        <v>8</v>
      </c>
      <c r="E378" s="8" t="s">
        <v>4</v>
      </c>
      <c r="F378" s="8" t="s">
        <v>48</v>
      </c>
      <c r="G378" s="23" t="str">
        <f>VLOOKUP(B378,'[2]Sheet1'!$C$2:$F$384,3,0)</f>
        <v>2106 90 99</v>
      </c>
      <c r="H378" s="23">
        <f>VLOOKUP(B378,'[2]Sheet1'!$C$2:$F$384,4,0)</f>
        <v>0.28</v>
      </c>
      <c r="I378" s="24">
        <v>250</v>
      </c>
      <c r="J378" s="25">
        <f t="shared" si="42"/>
        <v>39.06</v>
      </c>
      <c r="K378" s="24">
        <f t="shared" si="61"/>
        <v>210.94</v>
      </c>
      <c r="L378" s="25">
        <f t="shared" si="45"/>
        <v>156.25</v>
      </c>
      <c r="M378" s="24">
        <f>ROUND((K378-O378)*10%,2)</f>
        <v>15.63</v>
      </c>
      <c r="N378" s="24">
        <f t="shared" si="44"/>
        <v>140.62</v>
      </c>
      <c r="O378" s="24">
        <f>ROUND(I378*28%/128%,2)</f>
        <v>54.69</v>
      </c>
    </row>
    <row r="380" spans="9:15" ht="18" customHeight="1">
      <c r="I380" s="19"/>
      <c r="J380" s="19"/>
      <c r="K380" s="19"/>
      <c r="L380" s="19"/>
      <c r="M380" s="19"/>
      <c r="N380" s="19"/>
      <c r="O380" s="19"/>
    </row>
    <row r="381" ht="18" customHeight="1">
      <c r="I381" s="19"/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Abbott Laboratories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Maheshwari, Vishal</dc:creator>
  <cp:keywords/>
  <dc:description/>
  <cp:lastModifiedBy>Abbott Laboratories</cp:lastModifiedBy>
  <dcterms:created xsi:type="dcterms:W3CDTF">2017-06-07T07:19:46Z</dcterms:created>
  <dcterms:modified xsi:type="dcterms:W3CDTF">2017-07-05T17:46:34Z</dcterms:modified>
  <cp:category/>
  <cp:version/>
  <cp:contentType/>
  <cp:contentStatus/>
</cp:coreProperties>
</file>